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56154181-67FF-43CB-A235-C64E8CD2E06C}" xr6:coauthVersionLast="45" xr6:coauthVersionMax="45" xr10:uidLastSave="{00000000-0000-0000-0000-000000000000}"/>
  <bookViews>
    <workbookView xWindow="-120" yWindow="-120" windowWidth="29040" windowHeight="15840" firstSheet="5" activeTab="7" xr2:uid="{00000000-000D-0000-FFFF-FFFF00000000}"/>
  </bookViews>
  <sheets>
    <sheet name="เอกสาร1" sheetId="1" r:id="rId1"/>
    <sheet name="เอกสาร2" sheetId="2" r:id="rId2"/>
    <sheet name="เอกสาร3" sheetId="3" r:id="rId3"/>
    <sheet name="เอกสาร4" sheetId="4" r:id="rId4"/>
    <sheet name="เอกสาร5" sheetId="5" r:id="rId5"/>
    <sheet name="เอกสาร6" sheetId="6" r:id="rId6"/>
    <sheet name="รายชื่อประกอบเอกสาร3" sheetId="10" r:id="rId7"/>
    <sheet name="การวิเคราะห์ตนแยกตามงาน" sheetId="14" r:id="rId8"/>
    <sheet name="แยกตามประเภทตำแหน่ง" sheetId="19" r:id="rId9"/>
    <sheet name="บัญชีจัดคนลงสู่ตำแหน่ง" sheetId="16" r:id="rId10"/>
    <sheet name="คำนวณค่าใช้จ่ายก่อนมีมติ" sheetId="15" r:id="rId11"/>
    <sheet name="คำนวณค่าใช้จ่ายหลังมีมติ" sheetId="17" r:id="rId12"/>
    <sheet name="ค่าใช้จ่ายจริง" sheetId="18" r:id="rId1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2" i="19" l="1"/>
  <c r="G296" i="19"/>
  <c r="G301" i="19"/>
  <c r="G303" i="19"/>
  <c r="G305" i="19"/>
  <c r="G312" i="19"/>
  <c r="G314" i="19"/>
  <c r="G325" i="19"/>
  <c r="G275" i="19"/>
  <c r="G273" i="19"/>
  <c r="G259" i="19"/>
  <c r="G287" i="19"/>
  <c r="G250" i="19"/>
  <c r="G234" i="19"/>
  <c r="G214" i="19"/>
  <c r="G228" i="19"/>
  <c r="G220" i="19"/>
  <c r="G212" i="19"/>
  <c r="G208" i="19"/>
  <c r="G210" i="19"/>
  <c r="G205" i="19"/>
  <c r="G144" i="19"/>
  <c r="G160" i="19"/>
  <c r="G179" i="19"/>
  <c r="G169" i="19"/>
  <c r="G199" i="19"/>
  <c r="G142" i="19"/>
  <c r="G321" i="19"/>
  <c r="G317" i="19"/>
  <c r="G294" i="19"/>
  <c r="G291" i="19"/>
  <c r="G280" i="19"/>
  <c r="G271" i="19"/>
  <c r="G265" i="19"/>
  <c r="G262" i="19"/>
  <c r="G257" i="19"/>
  <c r="G254" i="19"/>
  <c r="G223" i="19"/>
  <c r="G203" i="19"/>
  <c r="G28" i="19"/>
  <c r="G92" i="19"/>
  <c r="G94" i="19"/>
  <c r="G134" i="19"/>
  <c r="G108" i="19"/>
  <c r="G103" i="19"/>
  <c r="G90" i="19"/>
  <c r="G164" i="19"/>
  <c r="G151" i="19"/>
  <c r="G148" i="19"/>
  <c r="G138" i="19"/>
  <c r="G118" i="19"/>
  <c r="G114" i="19"/>
  <c r="G111" i="19"/>
  <c r="G100" i="19"/>
  <c r="G86" i="19"/>
  <c r="G61" i="19"/>
  <c r="G53" i="19"/>
  <c r="G46" i="19"/>
  <c r="G42" i="19"/>
  <c r="G26" i="19"/>
  <c r="G22" i="19"/>
  <c r="G17" i="19"/>
  <c r="G14" i="19"/>
  <c r="G11" i="19"/>
  <c r="G7" i="19"/>
  <c r="C266" i="18" l="1"/>
  <c r="C265" i="18"/>
  <c r="L257" i="18"/>
  <c r="K257" i="18"/>
  <c r="J257" i="18"/>
  <c r="I257" i="18"/>
  <c r="H257" i="18"/>
  <c r="N256" i="18"/>
  <c r="N255" i="18"/>
  <c r="N254" i="18"/>
  <c r="N253" i="18"/>
  <c r="N252" i="18"/>
  <c r="N251" i="18"/>
  <c r="R219" i="18"/>
  <c r="Q219" i="18"/>
  <c r="O219" i="18"/>
  <c r="N219" i="18"/>
  <c r="M219" i="18"/>
  <c r="L219" i="18"/>
  <c r="K219" i="18"/>
  <c r="J219" i="18"/>
  <c r="I219" i="18"/>
  <c r="H219" i="18"/>
  <c r="F219" i="18"/>
  <c r="E219" i="18"/>
  <c r="Z218" i="18"/>
  <c r="P218" i="18"/>
  <c r="G218" i="18"/>
  <c r="Z217" i="18"/>
  <c r="P217" i="18"/>
  <c r="G217" i="18"/>
  <c r="S217" i="18" s="1"/>
  <c r="AA216" i="18"/>
  <c r="Y216" i="18"/>
  <c r="Z216" i="18" s="1"/>
  <c r="G216" i="18"/>
  <c r="AA215" i="18"/>
  <c r="Y215" i="18"/>
  <c r="P215" i="18" s="1"/>
  <c r="G215" i="18"/>
  <c r="R213" i="18"/>
  <c r="Q213" i="18"/>
  <c r="P213" i="18"/>
  <c r="O213" i="18"/>
  <c r="N213" i="18"/>
  <c r="M213" i="18"/>
  <c r="L213" i="18"/>
  <c r="K213" i="18"/>
  <c r="J213" i="18"/>
  <c r="I213" i="18"/>
  <c r="H213" i="18"/>
  <c r="F213" i="18"/>
  <c r="E213" i="18"/>
  <c r="Z212" i="18"/>
  <c r="P212" i="18"/>
  <c r="G212" i="18"/>
  <c r="G213" i="18" s="1"/>
  <c r="R210" i="18"/>
  <c r="Q210" i="18"/>
  <c r="O210" i="18"/>
  <c r="N210" i="18"/>
  <c r="M210" i="18"/>
  <c r="L210" i="18"/>
  <c r="K210" i="18"/>
  <c r="J210" i="18"/>
  <c r="I210" i="18"/>
  <c r="H210" i="18"/>
  <c r="F210" i="18"/>
  <c r="E210" i="18"/>
  <c r="Z209" i="18"/>
  <c r="P209" i="18"/>
  <c r="G209" i="18"/>
  <c r="S209" i="18" s="1"/>
  <c r="Z208" i="18"/>
  <c r="P208" i="18"/>
  <c r="G208" i="18"/>
  <c r="Z207" i="18"/>
  <c r="P207" i="18"/>
  <c r="G207" i="18"/>
  <c r="Z206" i="18"/>
  <c r="P206" i="18"/>
  <c r="G206" i="18"/>
  <c r="S206" i="18" s="1"/>
  <c r="Z205" i="18"/>
  <c r="P205" i="18"/>
  <c r="G205" i="18"/>
  <c r="S205" i="18" s="1"/>
  <c r="Z204" i="18"/>
  <c r="P204" i="18"/>
  <c r="G204" i="18"/>
  <c r="Z203" i="18"/>
  <c r="P203" i="18"/>
  <c r="G203" i="18"/>
  <c r="Z202" i="18"/>
  <c r="P202" i="18"/>
  <c r="G202" i="18"/>
  <c r="S202" i="18" s="1"/>
  <c r="Z201" i="18"/>
  <c r="P201" i="18"/>
  <c r="G201" i="18"/>
  <c r="S201" i="18" s="1"/>
  <c r="Z200" i="18"/>
  <c r="P200" i="18"/>
  <c r="G200" i="18"/>
  <c r="R198" i="18"/>
  <c r="Q198" i="18"/>
  <c r="O198" i="18"/>
  <c r="N198" i="18"/>
  <c r="M198" i="18"/>
  <c r="L198" i="18"/>
  <c r="K198" i="18"/>
  <c r="J198" i="18"/>
  <c r="I198" i="18"/>
  <c r="H198" i="18"/>
  <c r="F198" i="18"/>
  <c r="E198" i="18"/>
  <c r="Z197" i="18"/>
  <c r="P197" i="18"/>
  <c r="G197" i="18"/>
  <c r="Z196" i="18"/>
  <c r="P196" i="18"/>
  <c r="G196" i="18"/>
  <c r="Z195" i="18"/>
  <c r="P195" i="18"/>
  <c r="G195" i="18"/>
  <c r="Z194" i="18"/>
  <c r="P194" i="18"/>
  <c r="G194" i="18"/>
  <c r="Z193" i="18"/>
  <c r="P193" i="18"/>
  <c r="G193" i="18"/>
  <c r="AA192" i="18"/>
  <c r="Y192" i="18"/>
  <c r="G192" i="18"/>
  <c r="AA191" i="18"/>
  <c r="Y191" i="18"/>
  <c r="Z191" i="18" s="1"/>
  <c r="P191" i="18"/>
  <c r="G191" i="18"/>
  <c r="AA190" i="18"/>
  <c r="Y190" i="18"/>
  <c r="G190" i="18"/>
  <c r="R188" i="18"/>
  <c r="Q188" i="18"/>
  <c r="O188" i="18"/>
  <c r="N188" i="18"/>
  <c r="M188" i="18"/>
  <c r="L188" i="18"/>
  <c r="K188" i="18"/>
  <c r="J188" i="18"/>
  <c r="I188" i="18"/>
  <c r="H188" i="18"/>
  <c r="F188" i="18"/>
  <c r="E188" i="18"/>
  <c r="Z187" i="18"/>
  <c r="P187" i="18"/>
  <c r="G187" i="18"/>
  <c r="Z186" i="18"/>
  <c r="P186" i="18"/>
  <c r="G186" i="18"/>
  <c r="Z185" i="18"/>
  <c r="P185" i="18"/>
  <c r="S185" i="18" s="1"/>
  <c r="G185" i="18"/>
  <c r="Z184" i="18"/>
  <c r="P184" i="18"/>
  <c r="S184" i="18" s="1"/>
  <c r="G184" i="18"/>
  <c r="Z183" i="18"/>
  <c r="P183" i="18"/>
  <c r="G183" i="18"/>
  <c r="Z182" i="18"/>
  <c r="P182" i="18"/>
  <c r="G182" i="18"/>
  <c r="G188" i="18" s="1"/>
  <c r="R180" i="18"/>
  <c r="Q180" i="18"/>
  <c r="O180" i="18"/>
  <c r="N180" i="18"/>
  <c r="M180" i="18"/>
  <c r="L180" i="18"/>
  <c r="K180" i="18"/>
  <c r="J180" i="18"/>
  <c r="I180" i="18"/>
  <c r="H180" i="18"/>
  <c r="F180" i="18"/>
  <c r="E180" i="18"/>
  <c r="Z179" i="18"/>
  <c r="P179" i="18"/>
  <c r="G179" i="18"/>
  <c r="Z178" i="18"/>
  <c r="P178" i="18"/>
  <c r="G178" i="18"/>
  <c r="Z177" i="18"/>
  <c r="P177" i="18"/>
  <c r="G177" i="18"/>
  <c r="Z176" i="18"/>
  <c r="P176" i="18"/>
  <c r="G176" i="18"/>
  <c r="Z175" i="18"/>
  <c r="P175" i="18"/>
  <c r="G175" i="18"/>
  <c r="Z174" i="18"/>
  <c r="P174" i="18"/>
  <c r="G174" i="18"/>
  <c r="Z173" i="18"/>
  <c r="P173" i="18"/>
  <c r="G173" i="18"/>
  <c r="Z172" i="18"/>
  <c r="P172" i="18"/>
  <c r="G172" i="18"/>
  <c r="Z171" i="18"/>
  <c r="P171" i="18"/>
  <c r="G171" i="18"/>
  <c r="Z170" i="18"/>
  <c r="P170" i="18"/>
  <c r="G170" i="18"/>
  <c r="Z169" i="18"/>
  <c r="P169" i="18"/>
  <c r="G169" i="18"/>
  <c r="Z168" i="18"/>
  <c r="P168" i="18"/>
  <c r="G168" i="18"/>
  <c r="Z167" i="18"/>
  <c r="P167" i="18"/>
  <c r="G167" i="18"/>
  <c r="Z166" i="18"/>
  <c r="P166" i="18"/>
  <c r="G166" i="18"/>
  <c r="AA165" i="18"/>
  <c r="Y165" i="18"/>
  <c r="G165" i="18"/>
  <c r="AA164" i="18"/>
  <c r="Z164" i="18"/>
  <c r="Y164" i="18"/>
  <c r="P164" i="18"/>
  <c r="G164" i="18"/>
  <c r="AA163" i="18"/>
  <c r="Y163" i="18"/>
  <c r="G163" i="18"/>
  <c r="AA162" i="18"/>
  <c r="Z162" i="18"/>
  <c r="Y162" i="18"/>
  <c r="P162" i="18"/>
  <c r="G162" i="18"/>
  <c r="R160" i="18"/>
  <c r="Q160" i="18"/>
  <c r="O160" i="18"/>
  <c r="N160" i="18"/>
  <c r="M160" i="18"/>
  <c r="L160" i="18"/>
  <c r="K160" i="18"/>
  <c r="J160" i="18"/>
  <c r="I160" i="18"/>
  <c r="H160" i="18"/>
  <c r="F160" i="18"/>
  <c r="E160" i="18"/>
  <c r="Z159" i="18"/>
  <c r="P159" i="18"/>
  <c r="G159" i="18"/>
  <c r="Z158" i="18"/>
  <c r="P158" i="18"/>
  <c r="G158" i="18"/>
  <c r="R156" i="18"/>
  <c r="Q156" i="18"/>
  <c r="O156" i="18"/>
  <c r="N156" i="18"/>
  <c r="M156" i="18"/>
  <c r="L156" i="18"/>
  <c r="K156" i="18"/>
  <c r="J156" i="18"/>
  <c r="I156" i="18"/>
  <c r="H156" i="18"/>
  <c r="F156" i="18"/>
  <c r="E156" i="18"/>
  <c r="Z155" i="18"/>
  <c r="P155" i="18"/>
  <c r="G155" i="18"/>
  <c r="S155" i="18" s="1"/>
  <c r="Z154" i="18"/>
  <c r="P154" i="18"/>
  <c r="G154" i="18"/>
  <c r="S154" i="18" s="1"/>
  <c r="Z153" i="18"/>
  <c r="P153" i="18"/>
  <c r="G153" i="18"/>
  <c r="S153" i="18" s="1"/>
  <c r="Z152" i="18"/>
  <c r="P152" i="18"/>
  <c r="G152" i="18"/>
  <c r="S152" i="18" s="1"/>
  <c r="Z151" i="18"/>
  <c r="P151" i="18"/>
  <c r="G151" i="18"/>
  <c r="S151" i="18" s="1"/>
  <c r="Z150" i="18"/>
  <c r="P150" i="18"/>
  <c r="G150" i="18"/>
  <c r="S150" i="18" s="1"/>
  <c r="Z149" i="18"/>
  <c r="P149" i="18"/>
  <c r="P156" i="18" s="1"/>
  <c r="G149" i="18"/>
  <c r="G156" i="18" s="1"/>
  <c r="R147" i="18"/>
  <c r="Q147" i="18"/>
  <c r="O147" i="18"/>
  <c r="N147" i="18"/>
  <c r="M147" i="18"/>
  <c r="L147" i="18"/>
  <c r="K147" i="18"/>
  <c r="J147" i="18"/>
  <c r="I147" i="18"/>
  <c r="H147" i="18"/>
  <c r="F147" i="18"/>
  <c r="E147" i="18"/>
  <c r="Z146" i="18"/>
  <c r="P146" i="18"/>
  <c r="G146" i="18"/>
  <c r="S146" i="18" s="1"/>
  <c r="Z145" i="18"/>
  <c r="P145" i="18"/>
  <c r="G145" i="18"/>
  <c r="S145" i="18" s="1"/>
  <c r="Z144" i="18"/>
  <c r="P144" i="18"/>
  <c r="G144" i="18"/>
  <c r="S144" i="18" s="1"/>
  <c r="Z143" i="18"/>
  <c r="P143" i="18"/>
  <c r="G143" i="18"/>
  <c r="S143" i="18" s="1"/>
  <c r="Z142" i="18"/>
  <c r="P142" i="18"/>
  <c r="G142" i="18"/>
  <c r="S142" i="18" s="1"/>
  <c r="Z141" i="18"/>
  <c r="P141" i="18"/>
  <c r="G141" i="18"/>
  <c r="S141" i="18" s="1"/>
  <c r="Z140" i="18"/>
  <c r="P140" i="18"/>
  <c r="G140" i="18"/>
  <c r="S140" i="18" s="1"/>
  <c r="Z139" i="18"/>
  <c r="P139" i="18"/>
  <c r="G139" i="18"/>
  <c r="S139" i="18" s="1"/>
  <c r="Z138" i="18"/>
  <c r="P138" i="18"/>
  <c r="G138" i="18"/>
  <c r="S138" i="18" s="1"/>
  <c r="Z137" i="18"/>
  <c r="P137" i="18"/>
  <c r="G137" i="18"/>
  <c r="S137" i="18" s="1"/>
  <c r="Z136" i="18"/>
  <c r="P136" i="18"/>
  <c r="G136" i="18"/>
  <c r="S136" i="18" s="1"/>
  <c r="Z135" i="18"/>
  <c r="P135" i="18"/>
  <c r="G135" i="18"/>
  <c r="S135" i="18" s="1"/>
  <c r="Z134" i="18"/>
  <c r="P134" i="18"/>
  <c r="G134" i="18"/>
  <c r="S134" i="18" s="1"/>
  <c r="Z133" i="18"/>
  <c r="P133" i="18"/>
  <c r="G133" i="18"/>
  <c r="S133" i="18" s="1"/>
  <c r="Z132" i="18"/>
  <c r="P132" i="18"/>
  <c r="G132" i="18"/>
  <c r="S132" i="18" s="1"/>
  <c r="Z131" i="18"/>
  <c r="P131" i="18"/>
  <c r="G131" i="18"/>
  <c r="S131" i="18" s="1"/>
  <c r="Z130" i="18"/>
  <c r="P130" i="18"/>
  <c r="G130" i="18"/>
  <c r="S130" i="18" s="1"/>
  <c r="Z129" i="18"/>
  <c r="P129" i="18"/>
  <c r="G129" i="18"/>
  <c r="S129" i="18" s="1"/>
  <c r="AA128" i="18"/>
  <c r="Y128" i="18"/>
  <c r="P128" i="18" s="1"/>
  <c r="G128" i="18"/>
  <c r="AA127" i="18"/>
  <c r="Y127" i="18"/>
  <c r="P127" i="18" s="1"/>
  <c r="G127" i="18"/>
  <c r="S127" i="18" s="1"/>
  <c r="AA126" i="18"/>
  <c r="Y126" i="18"/>
  <c r="P126" i="18" s="1"/>
  <c r="G126" i="18"/>
  <c r="AA125" i="18"/>
  <c r="Y125" i="18"/>
  <c r="Z125" i="18" s="1"/>
  <c r="S125" i="18"/>
  <c r="P125" i="18"/>
  <c r="G125" i="18"/>
  <c r="AA124" i="18"/>
  <c r="Z124" i="18"/>
  <c r="Y124" i="18"/>
  <c r="P124" i="18" s="1"/>
  <c r="G124" i="18"/>
  <c r="AA123" i="18"/>
  <c r="Z123" i="18"/>
  <c r="Y123" i="18"/>
  <c r="P123" i="18" s="1"/>
  <c r="G123" i="18"/>
  <c r="AA122" i="18"/>
  <c r="Z122" i="18"/>
  <c r="Y122" i="18"/>
  <c r="P122" i="18" s="1"/>
  <c r="G122" i="18"/>
  <c r="AA121" i="18"/>
  <c r="Z121" i="18"/>
  <c r="Y121" i="18"/>
  <c r="P121" i="18" s="1"/>
  <c r="G121" i="18"/>
  <c r="R119" i="18"/>
  <c r="Q119" i="18"/>
  <c r="O119" i="18"/>
  <c r="N119" i="18"/>
  <c r="M119" i="18"/>
  <c r="L119" i="18"/>
  <c r="K119" i="18"/>
  <c r="J119" i="18"/>
  <c r="I119" i="18"/>
  <c r="H119" i="18"/>
  <c r="F119" i="18"/>
  <c r="E119" i="18"/>
  <c r="Z118" i="18"/>
  <c r="P118" i="18"/>
  <c r="G118" i="18"/>
  <c r="Z117" i="18"/>
  <c r="P117" i="18"/>
  <c r="G117" i="18"/>
  <c r="Z116" i="18"/>
  <c r="P116" i="18"/>
  <c r="G116" i="18"/>
  <c r="R114" i="18"/>
  <c r="Q114" i="18"/>
  <c r="O114" i="18"/>
  <c r="N114" i="18"/>
  <c r="M114" i="18"/>
  <c r="L114" i="18"/>
  <c r="K114" i="18"/>
  <c r="J114" i="18"/>
  <c r="I114" i="18"/>
  <c r="H114" i="18"/>
  <c r="F114" i="18"/>
  <c r="E114" i="18"/>
  <c r="Z113" i="18"/>
  <c r="P113" i="18"/>
  <c r="G113" i="18"/>
  <c r="Z112" i="18"/>
  <c r="P112" i="18"/>
  <c r="G112" i="18"/>
  <c r="S112" i="18" s="1"/>
  <c r="Z111" i="18"/>
  <c r="P111" i="18"/>
  <c r="G111" i="18"/>
  <c r="Z110" i="18"/>
  <c r="P110" i="18"/>
  <c r="G110" i="18"/>
  <c r="Z109" i="18"/>
  <c r="P109" i="18"/>
  <c r="G109" i="18"/>
  <c r="Z108" i="18"/>
  <c r="P108" i="18"/>
  <c r="G108" i="18"/>
  <c r="S108" i="18" s="1"/>
  <c r="Z107" i="18"/>
  <c r="P107" i="18"/>
  <c r="G107" i="18"/>
  <c r="Z106" i="18"/>
  <c r="P106" i="18"/>
  <c r="G106" i="18"/>
  <c r="Z105" i="18"/>
  <c r="P105" i="18"/>
  <c r="G105" i="18"/>
  <c r="Z104" i="18"/>
  <c r="P104" i="18"/>
  <c r="G104" i="18"/>
  <c r="S104" i="18" s="1"/>
  <c r="Z103" i="18"/>
  <c r="P103" i="18"/>
  <c r="G103" i="18"/>
  <c r="Z102" i="18"/>
  <c r="P102" i="18"/>
  <c r="G102" i="18"/>
  <c r="Z101" i="18"/>
  <c r="P101" i="18"/>
  <c r="G101" i="18"/>
  <c r="R99" i="18"/>
  <c r="Q99" i="18"/>
  <c r="O99" i="18"/>
  <c r="N99" i="18"/>
  <c r="M99" i="18"/>
  <c r="L99" i="18"/>
  <c r="K99" i="18"/>
  <c r="J99" i="18"/>
  <c r="I99" i="18"/>
  <c r="H99" i="18"/>
  <c r="F99" i="18"/>
  <c r="E99" i="18"/>
  <c r="Z98" i="18"/>
  <c r="P98" i="18"/>
  <c r="G98" i="18"/>
  <c r="Z97" i="18"/>
  <c r="P97" i="18"/>
  <c r="S97" i="18" s="1"/>
  <c r="G97" i="18"/>
  <c r="Z96" i="18"/>
  <c r="P96" i="18"/>
  <c r="S96" i="18" s="1"/>
  <c r="G96" i="18"/>
  <c r="Z95" i="18"/>
  <c r="P95" i="18"/>
  <c r="G95" i="18"/>
  <c r="Z94" i="18"/>
  <c r="P94" i="18"/>
  <c r="G94" i="18"/>
  <c r="Z93" i="18"/>
  <c r="P93" i="18"/>
  <c r="S93" i="18" s="1"/>
  <c r="G93" i="18"/>
  <c r="Z92" i="18"/>
  <c r="P92" i="18"/>
  <c r="S92" i="18" s="1"/>
  <c r="G92" i="18"/>
  <c r="Z91" i="18"/>
  <c r="P91" i="18"/>
  <c r="G91" i="18"/>
  <c r="Z90" i="18"/>
  <c r="P90" i="18"/>
  <c r="G90" i="18"/>
  <c r="Z89" i="18"/>
  <c r="P89" i="18"/>
  <c r="S89" i="18" s="1"/>
  <c r="G89" i="18"/>
  <c r="Z88" i="18"/>
  <c r="P88" i="18"/>
  <c r="S88" i="18" s="1"/>
  <c r="G88" i="18"/>
  <c r="Z87" i="18"/>
  <c r="P87" i="18"/>
  <c r="G87" i="18"/>
  <c r="Z86" i="18"/>
  <c r="P86" i="18"/>
  <c r="G86" i="18"/>
  <c r="Z85" i="18"/>
  <c r="P85" i="18"/>
  <c r="S85" i="18" s="1"/>
  <c r="G85" i="18"/>
  <c r="AA84" i="18"/>
  <c r="Y84" i="18"/>
  <c r="Z84" i="18" s="1"/>
  <c r="G84" i="18"/>
  <c r="AA83" i="18"/>
  <c r="Y83" i="18"/>
  <c r="G83" i="18"/>
  <c r="R81" i="18"/>
  <c r="Q81" i="18"/>
  <c r="O81" i="18"/>
  <c r="N81" i="18"/>
  <c r="M81" i="18"/>
  <c r="L81" i="18"/>
  <c r="K81" i="18"/>
  <c r="J81" i="18"/>
  <c r="I81" i="18"/>
  <c r="H81" i="18"/>
  <c r="F81" i="18"/>
  <c r="E81" i="18"/>
  <c r="Z80" i="18"/>
  <c r="P80" i="18"/>
  <c r="P81" i="18" s="1"/>
  <c r="G80" i="18"/>
  <c r="G81" i="18" s="1"/>
  <c r="R78" i="18"/>
  <c r="Q78" i="18"/>
  <c r="O78" i="18"/>
  <c r="N78" i="18"/>
  <c r="M78" i="18"/>
  <c r="L78" i="18"/>
  <c r="K78" i="18"/>
  <c r="J78" i="18"/>
  <c r="I78" i="18"/>
  <c r="H78" i="18"/>
  <c r="F78" i="18"/>
  <c r="E78" i="18"/>
  <c r="Z77" i="18"/>
  <c r="P77" i="18"/>
  <c r="G77" i="18"/>
  <c r="Z76" i="18"/>
  <c r="P76" i="18"/>
  <c r="G76" i="18"/>
  <c r="Z75" i="18"/>
  <c r="P75" i="18"/>
  <c r="G75" i="18"/>
  <c r="Z74" i="18"/>
  <c r="P74" i="18"/>
  <c r="G74" i="18"/>
  <c r="Z73" i="18"/>
  <c r="P73" i="18"/>
  <c r="G73" i="18"/>
  <c r="Z72" i="18"/>
  <c r="P72" i="18"/>
  <c r="G72" i="18"/>
  <c r="Z71" i="18"/>
  <c r="P71" i="18"/>
  <c r="G71" i="18"/>
  <c r="Z70" i="18"/>
  <c r="P70" i="18"/>
  <c r="G70" i="18"/>
  <c r="Z69" i="18"/>
  <c r="P69" i="18"/>
  <c r="G69" i="18"/>
  <c r="Z68" i="18"/>
  <c r="P68" i="18"/>
  <c r="G68" i="18"/>
  <c r="Z67" i="18"/>
  <c r="P67" i="18"/>
  <c r="G67" i="18"/>
  <c r="Z66" i="18"/>
  <c r="P66" i="18"/>
  <c r="G66" i="18"/>
  <c r="R64" i="18"/>
  <c r="Q64" i="18"/>
  <c r="O64" i="18"/>
  <c r="N64" i="18"/>
  <c r="M64" i="18"/>
  <c r="L64" i="18"/>
  <c r="K64" i="18"/>
  <c r="J64" i="18"/>
  <c r="I64" i="18"/>
  <c r="H64" i="18"/>
  <c r="F64" i="18"/>
  <c r="E64" i="18"/>
  <c r="Z63" i="18"/>
  <c r="P63" i="18"/>
  <c r="G63" i="18"/>
  <c r="Z62" i="18"/>
  <c r="P62" i="18"/>
  <c r="G62" i="18"/>
  <c r="Z61" i="18"/>
  <c r="P61" i="18"/>
  <c r="G61" i="18"/>
  <c r="Z60" i="18"/>
  <c r="P60" i="18"/>
  <c r="G60" i="18"/>
  <c r="S60" i="18" s="1"/>
  <c r="Z59" i="18"/>
  <c r="P59" i="18"/>
  <c r="G59" i="18"/>
  <c r="Z58" i="18"/>
  <c r="P58" i="18"/>
  <c r="G58" i="18"/>
  <c r="Z57" i="18"/>
  <c r="P57" i="18"/>
  <c r="G57" i="18"/>
  <c r="Z56" i="18"/>
  <c r="P56" i="18"/>
  <c r="G56" i="18"/>
  <c r="S56" i="18" s="1"/>
  <c r="Z55" i="18"/>
  <c r="P55" i="18"/>
  <c r="G55" i="18"/>
  <c r="Z54" i="18"/>
  <c r="P54" i="18"/>
  <c r="G54" i="18"/>
  <c r="Z53" i="18"/>
  <c r="P53" i="18"/>
  <c r="G53" i="18"/>
  <c r="Z52" i="18"/>
  <c r="P52" i="18"/>
  <c r="G52" i="18"/>
  <c r="S52" i="18" s="1"/>
  <c r="Z51" i="18"/>
  <c r="P51" i="18"/>
  <c r="G51" i="18"/>
  <c r="Z50" i="18"/>
  <c r="P50" i="18"/>
  <c r="G50" i="18"/>
  <c r="Z49" i="18"/>
  <c r="P49" i="18"/>
  <c r="G49" i="18"/>
  <c r="Z48" i="18"/>
  <c r="P48" i="18"/>
  <c r="G48" i="18"/>
  <c r="S48" i="18" s="1"/>
  <c r="Z47" i="18"/>
  <c r="P47" i="18"/>
  <c r="G47" i="18"/>
  <c r="Z46" i="18"/>
  <c r="P46" i="18"/>
  <c r="G46" i="18"/>
  <c r="Z45" i="18"/>
  <c r="P45" i="18"/>
  <c r="G45" i="18"/>
  <c r="AA44" i="18"/>
  <c r="Y44" i="18"/>
  <c r="Z44" i="18" s="1"/>
  <c r="P44" i="18"/>
  <c r="G44" i="18"/>
  <c r="S44" i="18" s="1"/>
  <c r="AA43" i="18"/>
  <c r="Y43" i="18"/>
  <c r="P43" i="18" s="1"/>
  <c r="G43" i="18"/>
  <c r="AA42" i="18"/>
  <c r="Y42" i="18"/>
  <c r="Z42" i="18" s="1"/>
  <c r="G42" i="18"/>
  <c r="AA41" i="18"/>
  <c r="Y41" i="18"/>
  <c r="P41" i="18" s="1"/>
  <c r="G41" i="18"/>
  <c r="AA40" i="18"/>
  <c r="Y40" i="18"/>
  <c r="Z40" i="18" s="1"/>
  <c r="G40" i="18"/>
  <c r="AA39" i="18"/>
  <c r="Z39" i="18"/>
  <c r="Y39" i="18"/>
  <c r="P39" i="18" s="1"/>
  <c r="G39" i="18"/>
  <c r="R37" i="18"/>
  <c r="Q37" i="18"/>
  <c r="O37" i="18"/>
  <c r="N37" i="18"/>
  <c r="M37" i="18"/>
  <c r="L37" i="18"/>
  <c r="K37" i="18"/>
  <c r="J37" i="18"/>
  <c r="I37" i="18"/>
  <c r="H37" i="18"/>
  <c r="G37" i="18"/>
  <c r="F37" i="18"/>
  <c r="E37" i="18"/>
  <c r="Z36" i="18"/>
  <c r="S36" i="18"/>
  <c r="P36" i="18"/>
  <c r="G36" i="18"/>
  <c r="Z35" i="18"/>
  <c r="S35" i="18"/>
  <c r="P35" i="18"/>
  <c r="G35" i="18"/>
  <c r="Z34" i="18"/>
  <c r="S34" i="18"/>
  <c r="P34" i="18"/>
  <c r="G34" i="18"/>
  <c r="Z33" i="18"/>
  <c r="S33" i="18"/>
  <c r="P33" i="18"/>
  <c r="G33" i="18"/>
  <c r="Z32" i="18"/>
  <c r="S32" i="18"/>
  <c r="S37" i="18" s="1"/>
  <c r="P32" i="18"/>
  <c r="P37" i="18" s="1"/>
  <c r="G32" i="18"/>
  <c r="R30" i="18"/>
  <c r="Q30" i="18"/>
  <c r="Q220" i="18" s="1"/>
  <c r="O30" i="18"/>
  <c r="N30" i="18"/>
  <c r="M30" i="18"/>
  <c r="L30" i="18"/>
  <c r="L220" i="18" s="1"/>
  <c r="K30" i="18"/>
  <c r="J30" i="18"/>
  <c r="I30" i="18"/>
  <c r="H30" i="18"/>
  <c r="H220" i="18" s="1"/>
  <c r="F30" i="18"/>
  <c r="E30" i="18"/>
  <c r="Z29" i="18"/>
  <c r="P29" i="18"/>
  <c r="G29" i="18"/>
  <c r="Z28" i="18"/>
  <c r="P28" i="18"/>
  <c r="G28" i="18"/>
  <c r="Z27" i="18"/>
  <c r="P27" i="18"/>
  <c r="G27" i="18"/>
  <c r="S27" i="18" s="1"/>
  <c r="Z26" i="18"/>
  <c r="P26" i="18"/>
  <c r="G26" i="18"/>
  <c r="S26" i="18" s="1"/>
  <c r="Z25" i="18"/>
  <c r="P25" i="18"/>
  <c r="G25" i="18"/>
  <c r="Z24" i="18"/>
  <c r="P24" i="18"/>
  <c r="G24" i="18"/>
  <c r="Z23" i="18"/>
  <c r="P23" i="18"/>
  <c r="G23" i="18"/>
  <c r="S23" i="18" s="1"/>
  <c r="Z22" i="18"/>
  <c r="P22" i="18"/>
  <c r="G22" i="18"/>
  <c r="S22" i="18" s="1"/>
  <c r="Z21" i="18"/>
  <c r="P21" i="18"/>
  <c r="G21" i="18"/>
  <c r="Z20" i="18"/>
  <c r="P20" i="18"/>
  <c r="G20" i="18"/>
  <c r="Z19" i="18"/>
  <c r="P19" i="18"/>
  <c r="G19" i="18"/>
  <c r="S19" i="18" s="1"/>
  <c r="Z18" i="18"/>
  <c r="P18" i="18"/>
  <c r="G18" i="18"/>
  <c r="S18" i="18" s="1"/>
  <c r="Z17" i="18"/>
  <c r="P17" i="18"/>
  <c r="G17" i="18"/>
  <c r="Z16" i="18"/>
  <c r="P16" i="18"/>
  <c r="G16" i="18"/>
  <c r="Z15" i="18"/>
  <c r="P15" i="18"/>
  <c r="G15" i="18"/>
  <c r="S15" i="18" s="1"/>
  <c r="Z14" i="18"/>
  <c r="P14" i="18"/>
  <c r="G14" i="18"/>
  <c r="S14" i="18" s="1"/>
  <c r="Z13" i="18"/>
  <c r="P13" i="18"/>
  <c r="G13" i="18"/>
  <c r="Z12" i="18"/>
  <c r="P12" i="18"/>
  <c r="G12" i="18"/>
  <c r="Z11" i="18"/>
  <c r="P11" i="18"/>
  <c r="G11" i="18"/>
  <c r="S11" i="18" s="1"/>
  <c r="Z10" i="18"/>
  <c r="P10" i="18"/>
  <c r="G10" i="18"/>
  <c r="S10" i="18" s="1"/>
  <c r="Z9" i="18"/>
  <c r="P9" i="18"/>
  <c r="G9" i="18"/>
  <c r="Z8" i="18"/>
  <c r="P8" i="18"/>
  <c r="G8" i="18"/>
  <c r="Z6" i="18"/>
  <c r="P6" i="18"/>
  <c r="G6" i="18"/>
  <c r="G30" i="18" s="1"/>
  <c r="S227" i="17"/>
  <c r="S219" i="17"/>
  <c r="S114" i="17"/>
  <c r="P114" i="17"/>
  <c r="G114" i="17"/>
  <c r="S99" i="17"/>
  <c r="P99" i="17"/>
  <c r="G99" i="17"/>
  <c r="S81" i="17"/>
  <c r="P81" i="17"/>
  <c r="G81" i="17"/>
  <c r="S78" i="17"/>
  <c r="P78" i="17"/>
  <c r="G78" i="17"/>
  <c r="S64" i="17"/>
  <c r="P64" i="17"/>
  <c r="G64" i="17"/>
  <c r="S37" i="17"/>
  <c r="P37" i="17"/>
  <c r="G37" i="17"/>
  <c r="S30" i="17"/>
  <c r="P30" i="17"/>
  <c r="G30" i="17"/>
  <c r="Z217" i="17"/>
  <c r="S121" i="18" l="1"/>
  <c r="P30" i="18"/>
  <c r="Z43" i="18"/>
  <c r="E222" i="18"/>
  <c r="E223" i="18" s="1"/>
  <c r="C269" i="18" s="1"/>
  <c r="J222" i="18"/>
  <c r="N222" i="18"/>
  <c r="G78" i="18"/>
  <c r="J220" i="18"/>
  <c r="J223" i="18" s="1"/>
  <c r="N220" i="18"/>
  <c r="S87" i="18"/>
  <c r="S91" i="18"/>
  <c r="S95" i="18"/>
  <c r="P114" i="18"/>
  <c r="P160" i="18"/>
  <c r="S183" i="18"/>
  <c r="S187" i="18"/>
  <c r="S9" i="18"/>
  <c r="S13" i="18"/>
  <c r="S17" i="18"/>
  <c r="S21" i="18"/>
  <c r="S25" i="18"/>
  <c r="S29" i="18"/>
  <c r="F221" i="18"/>
  <c r="J221" i="18"/>
  <c r="N221" i="18"/>
  <c r="S86" i="18"/>
  <c r="S90" i="18"/>
  <c r="S94" i="18"/>
  <c r="S98" i="18"/>
  <c r="S123" i="18"/>
  <c r="S124" i="18"/>
  <c r="Z126" i="18"/>
  <c r="Z127" i="18"/>
  <c r="Z128" i="18"/>
  <c r="S149" i="18"/>
  <c r="S156" i="18" s="1"/>
  <c r="P188" i="18"/>
  <c r="S186" i="18"/>
  <c r="G210" i="18"/>
  <c r="S204" i="18"/>
  <c r="S208" i="18"/>
  <c r="S212" i="18"/>
  <c r="S213" i="18" s="1"/>
  <c r="P216" i="18"/>
  <c r="S216" i="18" s="1"/>
  <c r="S8" i="18"/>
  <c r="S12" i="18"/>
  <c r="S16" i="18"/>
  <c r="S20" i="18"/>
  <c r="S24" i="18"/>
  <c r="S28" i="18"/>
  <c r="S46" i="18"/>
  <c r="S50" i="18"/>
  <c r="S54" i="18"/>
  <c r="S58" i="18"/>
  <c r="S62" i="18"/>
  <c r="G99" i="18"/>
  <c r="S102" i="18"/>
  <c r="S106" i="18"/>
  <c r="S110" i="18"/>
  <c r="P210" i="18"/>
  <c r="S203" i="18"/>
  <c r="S207" i="18"/>
  <c r="P219" i="18"/>
  <c r="E220" i="18"/>
  <c r="I220" i="18"/>
  <c r="M220" i="18"/>
  <c r="H221" i="18"/>
  <c r="L221" i="18"/>
  <c r="P40" i="18"/>
  <c r="S40" i="18" s="1"/>
  <c r="S47" i="18"/>
  <c r="S51" i="18"/>
  <c r="S55" i="18"/>
  <c r="S59" i="18"/>
  <c r="S63" i="18"/>
  <c r="F222" i="18"/>
  <c r="K222" i="18"/>
  <c r="O222" i="18"/>
  <c r="F220" i="18"/>
  <c r="P84" i="18"/>
  <c r="S105" i="18"/>
  <c r="S109" i="18"/>
  <c r="S113" i="18"/>
  <c r="G119" i="18"/>
  <c r="Z215" i="18"/>
  <c r="N257" i="18"/>
  <c r="E221" i="18"/>
  <c r="I221" i="18"/>
  <c r="M221" i="18"/>
  <c r="Q221" i="18"/>
  <c r="Q223" i="18" s="1"/>
  <c r="P42" i="18"/>
  <c r="S42" i="18" s="1"/>
  <c r="Q222" i="18"/>
  <c r="S80" i="18"/>
  <c r="S81" i="18" s="1"/>
  <c r="K221" i="18"/>
  <c r="O221" i="18"/>
  <c r="G198" i="18"/>
  <c r="S196" i="18"/>
  <c r="S200" i="18"/>
  <c r="N223" i="18"/>
  <c r="S6" i="18"/>
  <c r="R221" i="18"/>
  <c r="Z41" i="18"/>
  <c r="S45" i="18"/>
  <c r="S49" i="18"/>
  <c r="S53" i="18"/>
  <c r="S57" i="18"/>
  <c r="S61" i="18"/>
  <c r="I222" i="18"/>
  <c r="M222" i="18"/>
  <c r="R222" i="18"/>
  <c r="S67" i="18"/>
  <c r="S71" i="18"/>
  <c r="S75" i="18"/>
  <c r="R220" i="18"/>
  <c r="H222" i="18"/>
  <c r="L222" i="18"/>
  <c r="S103" i="18"/>
  <c r="S107" i="18"/>
  <c r="S111" i="18"/>
  <c r="S159" i="18"/>
  <c r="G180" i="18"/>
  <c r="S164" i="18"/>
  <c r="S166" i="18"/>
  <c r="S170" i="18"/>
  <c r="S174" i="18"/>
  <c r="S178" i="18"/>
  <c r="S182" i="18"/>
  <c r="S218" i="18"/>
  <c r="H223" i="18"/>
  <c r="P83" i="18"/>
  <c r="Z83" i="18"/>
  <c r="I223" i="18"/>
  <c r="G64" i="18"/>
  <c r="S39" i="18"/>
  <c r="S70" i="18"/>
  <c r="S74" i="18"/>
  <c r="P119" i="18"/>
  <c r="S128" i="18"/>
  <c r="G160" i="18"/>
  <c r="G221" i="18" s="1"/>
  <c r="S158" i="18"/>
  <c r="S160" i="18" s="1"/>
  <c r="S169" i="18"/>
  <c r="S173" i="18"/>
  <c r="S177" i="18"/>
  <c r="P190" i="18"/>
  <c r="Z190" i="18"/>
  <c r="P192" i="18"/>
  <c r="S192" i="18" s="1"/>
  <c r="Z192" i="18"/>
  <c r="S195" i="18"/>
  <c r="L223" i="18"/>
  <c r="C270" i="18" s="1"/>
  <c r="G114" i="18"/>
  <c r="S101" i="18"/>
  <c r="P221" i="18"/>
  <c r="S41" i="18"/>
  <c r="P78" i="18"/>
  <c r="P220" i="18" s="1"/>
  <c r="S69" i="18"/>
  <c r="S73" i="18"/>
  <c r="S77" i="18"/>
  <c r="S118" i="18"/>
  <c r="P147" i="18"/>
  <c r="P163" i="18"/>
  <c r="S163" i="18" s="1"/>
  <c r="Z163" i="18"/>
  <c r="P165" i="18"/>
  <c r="S165" i="18" s="1"/>
  <c r="Z165" i="18"/>
  <c r="S168" i="18"/>
  <c r="S172" i="18"/>
  <c r="S176" i="18"/>
  <c r="S194" i="18"/>
  <c r="G219" i="18"/>
  <c r="S215" i="18"/>
  <c r="G220" i="18"/>
  <c r="K220" i="18"/>
  <c r="K223" i="18" s="1"/>
  <c r="O220" i="18"/>
  <c r="S43" i="18"/>
  <c r="S68" i="18"/>
  <c r="S72" i="18"/>
  <c r="S76" i="18"/>
  <c r="S117" i="18"/>
  <c r="S122" i="18"/>
  <c r="S126" i="18"/>
  <c r="G147" i="18"/>
  <c r="S167" i="18"/>
  <c r="S171" i="18"/>
  <c r="S175" i="18"/>
  <c r="S179" i="18"/>
  <c r="S191" i="18"/>
  <c r="S193" i="18"/>
  <c r="S197" i="18"/>
  <c r="S66" i="18"/>
  <c r="S84" i="18"/>
  <c r="S116" i="18"/>
  <c r="S162" i="18"/>
  <c r="J30" i="17"/>
  <c r="J220" i="17" s="1"/>
  <c r="I30" i="17"/>
  <c r="H30" i="17"/>
  <c r="F30" i="17"/>
  <c r="E30" i="17"/>
  <c r="E37" i="17"/>
  <c r="E64" i="17"/>
  <c r="E78" i="17"/>
  <c r="E81" i="17"/>
  <c r="E99" i="17"/>
  <c r="E114" i="17"/>
  <c r="E119" i="17"/>
  <c r="E147" i="17"/>
  <c r="E156" i="17"/>
  <c r="E160" i="17"/>
  <c r="E180" i="17"/>
  <c r="E188" i="17"/>
  <c r="E198" i="17"/>
  <c r="E210" i="17"/>
  <c r="E213" i="17"/>
  <c r="E219" i="17"/>
  <c r="G220" i="17"/>
  <c r="F220" i="17"/>
  <c r="C266" i="17"/>
  <c r="C265" i="17"/>
  <c r="L257" i="17"/>
  <c r="K257" i="17"/>
  <c r="J257" i="17"/>
  <c r="I257" i="17"/>
  <c r="H257" i="17"/>
  <c r="N256" i="17"/>
  <c r="N255" i="17"/>
  <c r="N254" i="17"/>
  <c r="N253" i="17"/>
  <c r="N252" i="17"/>
  <c r="N251" i="17"/>
  <c r="K221" i="17"/>
  <c r="R219" i="17"/>
  <c r="Q219" i="17"/>
  <c r="O219" i="17"/>
  <c r="N219" i="17"/>
  <c r="M219" i="17"/>
  <c r="L219" i="17"/>
  <c r="K219" i="17"/>
  <c r="J219" i="17"/>
  <c r="I219" i="17"/>
  <c r="H219" i="17"/>
  <c r="F219" i="17"/>
  <c r="Z218" i="17"/>
  <c r="P218" i="17"/>
  <c r="G218" i="17"/>
  <c r="S218" i="17" s="1"/>
  <c r="P217" i="17"/>
  <c r="G217" i="17"/>
  <c r="S217" i="17" s="1"/>
  <c r="AA216" i="17"/>
  <c r="Y216" i="17"/>
  <c r="Z216" i="17" s="1"/>
  <c r="P216" i="17"/>
  <c r="S216" i="17" s="1"/>
  <c r="G216" i="17"/>
  <c r="AA215" i="17"/>
  <c r="Y215" i="17"/>
  <c r="G215" i="17"/>
  <c r="R213" i="17"/>
  <c r="Q213" i="17"/>
  <c r="O213" i="17"/>
  <c r="N213" i="17"/>
  <c r="M213" i="17"/>
  <c r="L213" i="17"/>
  <c r="K213" i="17"/>
  <c r="J213" i="17"/>
  <c r="I213" i="17"/>
  <c r="H213" i="17"/>
  <c r="G213" i="17"/>
  <c r="F213" i="17"/>
  <c r="Z212" i="17"/>
  <c r="S212" i="17"/>
  <c r="S213" i="17" s="1"/>
  <c r="P212" i="17"/>
  <c r="P213" i="17" s="1"/>
  <c r="G212" i="17"/>
  <c r="R210" i="17"/>
  <c r="Q210" i="17"/>
  <c r="O210" i="17"/>
  <c r="N210" i="17"/>
  <c r="M210" i="17"/>
  <c r="L210" i="17"/>
  <c r="K210" i="17"/>
  <c r="J210" i="17"/>
  <c r="I210" i="17"/>
  <c r="H210" i="17"/>
  <c r="F210" i="17"/>
  <c r="Z209" i="17"/>
  <c r="P209" i="17"/>
  <c r="G209" i="17"/>
  <c r="Z208" i="17"/>
  <c r="P208" i="17"/>
  <c r="G208" i="17"/>
  <c r="Z207" i="17"/>
  <c r="P207" i="17"/>
  <c r="G207" i="17"/>
  <c r="S207" i="17" s="1"/>
  <c r="Z206" i="17"/>
  <c r="P206" i="17"/>
  <c r="G206" i="17"/>
  <c r="S206" i="17" s="1"/>
  <c r="Z205" i="17"/>
  <c r="P205" i="17"/>
  <c r="G205" i="17"/>
  <c r="Z204" i="17"/>
  <c r="P204" i="17"/>
  <c r="G204" i="17"/>
  <c r="Z203" i="17"/>
  <c r="P203" i="17"/>
  <c r="G203" i="17"/>
  <c r="S203" i="17" s="1"/>
  <c r="Z202" i="17"/>
  <c r="P202" i="17"/>
  <c r="G202" i="17"/>
  <c r="S202" i="17" s="1"/>
  <c r="Z201" i="17"/>
  <c r="P201" i="17"/>
  <c r="G201" i="17"/>
  <c r="Z200" i="17"/>
  <c r="P200" i="17"/>
  <c r="P210" i="17" s="1"/>
  <c r="G200" i="17"/>
  <c r="G210" i="17" s="1"/>
  <c r="R198" i="17"/>
  <c r="Q198" i="17"/>
  <c r="O198" i="17"/>
  <c r="N198" i="17"/>
  <c r="M198" i="17"/>
  <c r="L198" i="17"/>
  <c r="K198" i="17"/>
  <c r="J198" i="17"/>
  <c r="I198" i="17"/>
  <c r="H198" i="17"/>
  <c r="F198" i="17"/>
  <c r="Z197" i="17"/>
  <c r="P197" i="17"/>
  <c r="G197" i="17"/>
  <c r="S197" i="17" s="1"/>
  <c r="Z196" i="17"/>
  <c r="P196" i="17"/>
  <c r="G196" i="17"/>
  <c r="S196" i="17" s="1"/>
  <c r="Z195" i="17"/>
  <c r="P195" i="17"/>
  <c r="G195" i="17"/>
  <c r="S195" i="17" s="1"/>
  <c r="Z194" i="17"/>
  <c r="P194" i="17"/>
  <c r="G194" i="17"/>
  <c r="S194" i="17" s="1"/>
  <c r="Z193" i="17"/>
  <c r="P193" i="17"/>
  <c r="G193" i="17"/>
  <c r="S193" i="17" s="1"/>
  <c r="AA192" i="17"/>
  <c r="Y192" i="17"/>
  <c r="Z192" i="17" s="1"/>
  <c r="S192" i="17"/>
  <c r="P192" i="17"/>
  <c r="G192" i="17"/>
  <c r="AA191" i="17"/>
  <c r="Y191" i="17"/>
  <c r="P191" i="17" s="1"/>
  <c r="G191" i="17"/>
  <c r="G198" i="17" s="1"/>
  <c r="AA190" i="17"/>
  <c r="Z190" i="17"/>
  <c r="Y190" i="17"/>
  <c r="S190" i="17"/>
  <c r="P190" i="17"/>
  <c r="G190" i="17"/>
  <c r="R188" i="17"/>
  <c r="Q188" i="17"/>
  <c r="O188" i="17"/>
  <c r="N188" i="17"/>
  <c r="M188" i="17"/>
  <c r="L188" i="17"/>
  <c r="K188" i="17"/>
  <c r="J188" i="17"/>
  <c r="I188" i="17"/>
  <c r="H188" i="17"/>
  <c r="F188" i="17"/>
  <c r="Z187" i="17"/>
  <c r="P187" i="17"/>
  <c r="G187" i="17"/>
  <c r="Z186" i="17"/>
  <c r="P186" i="17"/>
  <c r="G186" i="17"/>
  <c r="Z185" i="17"/>
  <c r="P185" i="17"/>
  <c r="G185" i="17"/>
  <c r="S185" i="17" s="1"/>
  <c r="Z184" i="17"/>
  <c r="P184" i="17"/>
  <c r="G184" i="17"/>
  <c r="S184" i="17" s="1"/>
  <c r="Z183" i="17"/>
  <c r="P183" i="17"/>
  <c r="G183" i="17"/>
  <c r="Z182" i="17"/>
  <c r="P182" i="17"/>
  <c r="P188" i="17" s="1"/>
  <c r="G182" i="17"/>
  <c r="G188" i="17" s="1"/>
  <c r="R180" i="17"/>
  <c r="Q180" i="17"/>
  <c r="O180" i="17"/>
  <c r="N180" i="17"/>
  <c r="M180" i="17"/>
  <c r="L180" i="17"/>
  <c r="K180" i="17"/>
  <c r="J180" i="17"/>
  <c r="I180" i="17"/>
  <c r="H180" i="17"/>
  <c r="F180" i="17"/>
  <c r="Z179" i="17"/>
  <c r="P179" i="17"/>
  <c r="G179" i="17"/>
  <c r="S179" i="17" s="1"/>
  <c r="Z178" i="17"/>
  <c r="P178" i="17"/>
  <c r="G178" i="17"/>
  <c r="S178" i="17" s="1"/>
  <c r="Z177" i="17"/>
  <c r="P177" i="17"/>
  <c r="G177" i="17"/>
  <c r="S177" i="17" s="1"/>
  <c r="Z176" i="17"/>
  <c r="P176" i="17"/>
  <c r="G176" i="17"/>
  <c r="S176" i="17" s="1"/>
  <c r="Z175" i="17"/>
  <c r="P175" i="17"/>
  <c r="G175" i="17"/>
  <c r="S175" i="17" s="1"/>
  <c r="Z174" i="17"/>
  <c r="P174" i="17"/>
  <c r="G174" i="17"/>
  <c r="S174" i="17" s="1"/>
  <c r="Z173" i="17"/>
  <c r="P173" i="17"/>
  <c r="G173" i="17"/>
  <c r="S173" i="17" s="1"/>
  <c r="Z172" i="17"/>
  <c r="P172" i="17"/>
  <c r="G172" i="17"/>
  <c r="S172" i="17" s="1"/>
  <c r="Z171" i="17"/>
  <c r="P171" i="17"/>
  <c r="G171" i="17"/>
  <c r="S171" i="17" s="1"/>
  <c r="Z170" i="17"/>
  <c r="P170" i="17"/>
  <c r="G170" i="17"/>
  <c r="S170" i="17" s="1"/>
  <c r="Z169" i="17"/>
  <c r="P169" i="17"/>
  <c r="G169" i="17"/>
  <c r="S169" i="17" s="1"/>
  <c r="Z168" i="17"/>
  <c r="P168" i="17"/>
  <c r="G168" i="17"/>
  <c r="S168" i="17" s="1"/>
  <c r="Z167" i="17"/>
  <c r="P167" i="17"/>
  <c r="G167" i="17"/>
  <c r="S167" i="17" s="1"/>
  <c r="Z166" i="17"/>
  <c r="P166" i="17"/>
  <c r="G166" i="17"/>
  <c r="S166" i="17" s="1"/>
  <c r="AA165" i="17"/>
  <c r="Y165" i="17"/>
  <c r="Z165" i="17" s="1"/>
  <c r="S165" i="17"/>
  <c r="P165" i="17"/>
  <c r="G165" i="17"/>
  <c r="AA164" i="17"/>
  <c r="Z164" i="17"/>
  <c r="Y164" i="17"/>
  <c r="P164" i="17" s="1"/>
  <c r="G164" i="17"/>
  <c r="S164" i="17" s="1"/>
  <c r="AA163" i="17"/>
  <c r="Y163" i="17"/>
  <c r="Z163" i="17" s="1"/>
  <c r="S163" i="17"/>
  <c r="P163" i="17"/>
  <c r="G163" i="17"/>
  <c r="AA162" i="17"/>
  <c r="Z162" i="17"/>
  <c r="Y162" i="17"/>
  <c r="P162" i="17" s="1"/>
  <c r="P180" i="17" s="1"/>
  <c r="G162" i="17"/>
  <c r="R160" i="17"/>
  <c r="Q160" i="17"/>
  <c r="P160" i="17"/>
  <c r="O160" i="17"/>
  <c r="N160" i="17"/>
  <c r="M160" i="17"/>
  <c r="L160" i="17"/>
  <c r="K160" i="17"/>
  <c r="J160" i="17"/>
  <c r="I160" i="17"/>
  <c r="H160" i="17"/>
  <c r="G160" i="17"/>
  <c r="F160" i="17"/>
  <c r="Z159" i="17"/>
  <c r="S159" i="17"/>
  <c r="P159" i="17"/>
  <c r="G159" i="17"/>
  <c r="Z158" i="17"/>
  <c r="S158" i="17"/>
  <c r="S160" i="17" s="1"/>
  <c r="P158" i="17"/>
  <c r="G158" i="17"/>
  <c r="S156" i="17"/>
  <c r="R156" i="17"/>
  <c r="Q156" i="17"/>
  <c r="O156" i="17"/>
  <c r="N156" i="17"/>
  <c r="M156" i="17"/>
  <c r="L156" i="17"/>
  <c r="K156" i="17"/>
  <c r="J156" i="17"/>
  <c r="I156" i="17"/>
  <c r="H156" i="17"/>
  <c r="G156" i="17"/>
  <c r="F156" i="17"/>
  <c r="Z155" i="17"/>
  <c r="S155" i="17"/>
  <c r="P155" i="17"/>
  <c r="G155" i="17"/>
  <c r="Z154" i="17"/>
  <c r="S154" i="17"/>
  <c r="P154" i="17"/>
  <c r="G154" i="17"/>
  <c r="Z153" i="17"/>
  <c r="S153" i="17"/>
  <c r="P153" i="17"/>
  <c r="G153" i="17"/>
  <c r="Z152" i="17"/>
  <c r="S152" i="17"/>
  <c r="P152" i="17"/>
  <c r="G152" i="17"/>
  <c r="Z151" i="17"/>
  <c r="S151" i="17"/>
  <c r="P151" i="17"/>
  <c r="G151" i="17"/>
  <c r="Z150" i="17"/>
  <c r="S150" i="17"/>
  <c r="P150" i="17"/>
  <c r="G150" i="17"/>
  <c r="Z149" i="17"/>
  <c r="S149" i="17"/>
  <c r="P149" i="17"/>
  <c r="P156" i="17" s="1"/>
  <c r="G149" i="17"/>
  <c r="R147" i="17"/>
  <c r="Q147" i="17"/>
  <c r="O147" i="17"/>
  <c r="N147" i="17"/>
  <c r="M147" i="17"/>
  <c r="L147" i="17"/>
  <c r="K147" i="17"/>
  <c r="J147" i="17"/>
  <c r="I147" i="17"/>
  <c r="H147" i="17"/>
  <c r="F147" i="17"/>
  <c r="Z146" i="17"/>
  <c r="P146" i="17"/>
  <c r="G146" i="17"/>
  <c r="S146" i="17" s="1"/>
  <c r="Z145" i="17"/>
  <c r="P145" i="17"/>
  <c r="G145" i="17"/>
  <c r="S145" i="17" s="1"/>
  <c r="Z144" i="17"/>
  <c r="P144" i="17"/>
  <c r="G144" i="17"/>
  <c r="Z143" i="17"/>
  <c r="P143" i="17"/>
  <c r="G143" i="17"/>
  <c r="Z142" i="17"/>
  <c r="P142" i="17"/>
  <c r="G142" i="17"/>
  <c r="S142" i="17" s="1"/>
  <c r="Z141" i="17"/>
  <c r="P141" i="17"/>
  <c r="G141" i="17"/>
  <c r="S141" i="17" s="1"/>
  <c r="Z140" i="17"/>
  <c r="P140" i="17"/>
  <c r="G140" i="17"/>
  <c r="Z139" i="17"/>
  <c r="P139" i="17"/>
  <c r="G139" i="17"/>
  <c r="Z138" i="17"/>
  <c r="P138" i="17"/>
  <c r="G138" i="17"/>
  <c r="S138" i="17" s="1"/>
  <c r="Z137" i="17"/>
  <c r="P137" i="17"/>
  <c r="G137" i="17"/>
  <c r="S137" i="17" s="1"/>
  <c r="Z136" i="17"/>
  <c r="P136" i="17"/>
  <c r="G136" i="17"/>
  <c r="Z135" i="17"/>
  <c r="P135" i="17"/>
  <c r="G135" i="17"/>
  <c r="Z134" i="17"/>
  <c r="P134" i="17"/>
  <c r="G134" i="17"/>
  <c r="S134" i="17" s="1"/>
  <c r="Z133" i="17"/>
  <c r="P133" i="17"/>
  <c r="G133" i="17"/>
  <c r="S133" i="17" s="1"/>
  <c r="Z132" i="17"/>
  <c r="P132" i="17"/>
  <c r="G132" i="17"/>
  <c r="Z131" i="17"/>
  <c r="P131" i="17"/>
  <c r="G131" i="17"/>
  <c r="Z130" i="17"/>
  <c r="P130" i="17"/>
  <c r="G130" i="17"/>
  <c r="S130" i="17" s="1"/>
  <c r="Z129" i="17"/>
  <c r="P129" i="17"/>
  <c r="G129" i="17"/>
  <c r="S129" i="17" s="1"/>
  <c r="AA128" i="17"/>
  <c r="Y128" i="17"/>
  <c r="G128" i="17"/>
  <c r="AA127" i="17"/>
  <c r="Z127" i="17"/>
  <c r="Y127" i="17"/>
  <c r="P127" i="17"/>
  <c r="G127" i="17"/>
  <c r="S127" i="17" s="1"/>
  <c r="AA126" i="17"/>
  <c r="Y126" i="17"/>
  <c r="G126" i="17"/>
  <c r="AA125" i="17"/>
  <c r="Z125" i="17"/>
  <c r="Y125" i="17"/>
  <c r="P125" i="17"/>
  <c r="G125" i="17"/>
  <c r="S125" i="17" s="1"/>
  <c r="AA124" i="17"/>
  <c r="Y124" i="17"/>
  <c r="G124" i="17"/>
  <c r="AA123" i="17"/>
  <c r="Z123" i="17"/>
  <c r="Y123" i="17"/>
  <c r="P123" i="17"/>
  <c r="G123" i="17"/>
  <c r="S123" i="17" s="1"/>
  <c r="AA122" i="17"/>
  <c r="Y122" i="17"/>
  <c r="G122" i="17"/>
  <c r="AA121" i="17"/>
  <c r="Z121" i="17"/>
  <c r="Y121" i="17"/>
  <c r="P121" i="17"/>
  <c r="G121" i="17"/>
  <c r="G147" i="17" s="1"/>
  <c r="R119" i="17"/>
  <c r="Q119" i="17"/>
  <c r="P119" i="17"/>
  <c r="O119" i="17"/>
  <c r="N119" i="17"/>
  <c r="M119" i="17"/>
  <c r="L119" i="17"/>
  <c r="K119" i="17"/>
  <c r="J119" i="17"/>
  <c r="I119" i="17"/>
  <c r="H119" i="17"/>
  <c r="F119" i="17"/>
  <c r="Z118" i="17"/>
  <c r="P118" i="17"/>
  <c r="G118" i="17"/>
  <c r="S118" i="17" s="1"/>
  <c r="Z117" i="17"/>
  <c r="P117" i="17"/>
  <c r="G117" i="17"/>
  <c r="S117" i="17" s="1"/>
  <c r="Z116" i="17"/>
  <c r="P116" i="17"/>
  <c r="G116" i="17"/>
  <c r="R114" i="17"/>
  <c r="Q114" i="17"/>
  <c r="O114" i="17"/>
  <c r="N114" i="17"/>
  <c r="M114" i="17"/>
  <c r="L114" i="17"/>
  <c r="K114" i="17"/>
  <c r="J114" i="17"/>
  <c r="I114" i="17"/>
  <c r="H114" i="17"/>
  <c r="F114" i="17"/>
  <c r="Z113" i="17"/>
  <c r="S113" i="17"/>
  <c r="P113" i="17"/>
  <c r="G113" i="17"/>
  <c r="Z112" i="17"/>
  <c r="S112" i="17"/>
  <c r="P112" i="17"/>
  <c r="G112" i="17"/>
  <c r="Z111" i="17"/>
  <c r="S111" i="17"/>
  <c r="P111" i="17"/>
  <c r="G111" i="17"/>
  <c r="Z110" i="17"/>
  <c r="S110" i="17"/>
  <c r="P110" i="17"/>
  <c r="G110" i="17"/>
  <c r="Z109" i="17"/>
  <c r="S109" i="17"/>
  <c r="P109" i="17"/>
  <c r="G109" i="17"/>
  <c r="Z108" i="17"/>
  <c r="S108" i="17"/>
  <c r="P108" i="17"/>
  <c r="G108" i="17"/>
  <c r="Z107" i="17"/>
  <c r="S107" i="17"/>
  <c r="P107" i="17"/>
  <c r="G107" i="17"/>
  <c r="Z106" i="17"/>
  <c r="S106" i="17"/>
  <c r="P106" i="17"/>
  <c r="G106" i="17"/>
  <c r="Z105" i="17"/>
  <c r="S105" i="17"/>
  <c r="P105" i="17"/>
  <c r="G105" i="17"/>
  <c r="Z104" i="17"/>
  <c r="S104" i="17"/>
  <c r="P104" i="17"/>
  <c r="G104" i="17"/>
  <c r="Z103" i="17"/>
  <c r="S103" i="17"/>
  <c r="P103" i="17"/>
  <c r="G103" i="17"/>
  <c r="Z102" i="17"/>
  <c r="S102" i="17"/>
  <c r="P102" i="17"/>
  <c r="G102" i="17"/>
  <c r="Z101" i="17"/>
  <c r="S101" i="17"/>
  <c r="P101" i="17"/>
  <c r="G101" i="17"/>
  <c r="R99" i="17"/>
  <c r="Q99" i="17"/>
  <c r="O99" i="17"/>
  <c r="N99" i="17"/>
  <c r="M99" i="17"/>
  <c r="L99" i="17"/>
  <c r="K99" i="17"/>
  <c r="J99" i="17"/>
  <c r="I99" i="17"/>
  <c r="H99" i="17"/>
  <c r="F99" i="17"/>
  <c r="Z98" i="17"/>
  <c r="S98" i="17"/>
  <c r="P98" i="17"/>
  <c r="G98" i="17"/>
  <c r="Z97" i="17"/>
  <c r="S97" i="17"/>
  <c r="P97" i="17"/>
  <c r="G97" i="17"/>
  <c r="Z96" i="17"/>
  <c r="S96" i="17"/>
  <c r="P96" i="17"/>
  <c r="G96" i="17"/>
  <c r="Z95" i="17"/>
  <c r="S95" i="17"/>
  <c r="P95" i="17"/>
  <c r="G95" i="17"/>
  <c r="Z94" i="17"/>
  <c r="S94" i="17"/>
  <c r="P94" i="17"/>
  <c r="G94" i="17"/>
  <c r="Z93" i="17"/>
  <c r="S93" i="17"/>
  <c r="P93" i="17"/>
  <c r="G93" i="17"/>
  <c r="Z92" i="17"/>
  <c r="S92" i="17"/>
  <c r="P92" i="17"/>
  <c r="G92" i="17"/>
  <c r="Z91" i="17"/>
  <c r="S91" i="17"/>
  <c r="P91" i="17"/>
  <c r="G91" i="17"/>
  <c r="Z90" i="17"/>
  <c r="S90" i="17"/>
  <c r="P90" i="17"/>
  <c r="G90" i="17"/>
  <c r="Z89" i="17"/>
  <c r="S89" i="17"/>
  <c r="P89" i="17"/>
  <c r="G89" i="17"/>
  <c r="Z88" i="17"/>
  <c r="S88" i="17"/>
  <c r="P88" i="17"/>
  <c r="G88" i="17"/>
  <c r="Z87" i="17"/>
  <c r="S87" i="17"/>
  <c r="P87" i="17"/>
  <c r="G87" i="17"/>
  <c r="Z86" i="17"/>
  <c r="S86" i="17"/>
  <c r="P86" i="17"/>
  <c r="G86" i="17"/>
  <c r="Z85" i="17"/>
  <c r="S85" i="17"/>
  <c r="P85" i="17"/>
  <c r="G85" i="17"/>
  <c r="AA84" i="17"/>
  <c r="Z84" i="17"/>
  <c r="Y84" i="17"/>
  <c r="P84" i="17" s="1"/>
  <c r="G84" i="17"/>
  <c r="S84" i="17" s="1"/>
  <c r="AA83" i="17"/>
  <c r="Z83" i="17"/>
  <c r="Y83" i="17"/>
  <c r="S83" i="17"/>
  <c r="P83" i="17"/>
  <c r="G83" i="17"/>
  <c r="R81" i="17"/>
  <c r="Q81" i="17"/>
  <c r="O81" i="17"/>
  <c r="N81" i="17"/>
  <c r="M81" i="17"/>
  <c r="L81" i="17"/>
  <c r="K81" i="17"/>
  <c r="J81" i="17"/>
  <c r="I81" i="17"/>
  <c r="H81" i="17"/>
  <c r="F81" i="17"/>
  <c r="Z80" i="17"/>
  <c r="P80" i="17"/>
  <c r="G80" i="17"/>
  <c r="R78" i="17"/>
  <c r="Q78" i="17"/>
  <c r="O78" i="17"/>
  <c r="N78" i="17"/>
  <c r="M78" i="17"/>
  <c r="L78" i="17"/>
  <c r="K78" i="17"/>
  <c r="J78" i="17"/>
  <c r="I78" i="17"/>
  <c r="H78" i="17"/>
  <c r="F78" i="17"/>
  <c r="Z77" i="17"/>
  <c r="P77" i="17"/>
  <c r="G77" i="17"/>
  <c r="S77" i="17" s="1"/>
  <c r="Z76" i="17"/>
  <c r="P76" i="17"/>
  <c r="G76" i="17"/>
  <c r="S76" i="17" s="1"/>
  <c r="Z75" i="17"/>
  <c r="P75" i="17"/>
  <c r="G75" i="17"/>
  <c r="S75" i="17" s="1"/>
  <c r="Z74" i="17"/>
  <c r="P74" i="17"/>
  <c r="G74" i="17"/>
  <c r="S74" i="17" s="1"/>
  <c r="Z73" i="17"/>
  <c r="P73" i="17"/>
  <c r="G73" i="17"/>
  <c r="S73" i="17" s="1"/>
  <c r="Z72" i="17"/>
  <c r="P72" i="17"/>
  <c r="G72" i="17"/>
  <c r="S72" i="17" s="1"/>
  <c r="Z71" i="17"/>
  <c r="P71" i="17"/>
  <c r="G71" i="17"/>
  <c r="S71" i="17" s="1"/>
  <c r="Z70" i="17"/>
  <c r="P70" i="17"/>
  <c r="G70" i="17"/>
  <c r="S70" i="17" s="1"/>
  <c r="Z69" i="17"/>
  <c r="P69" i="17"/>
  <c r="G69" i="17"/>
  <c r="S69" i="17" s="1"/>
  <c r="Z68" i="17"/>
  <c r="P68" i="17"/>
  <c r="G68" i="17"/>
  <c r="S68" i="17" s="1"/>
  <c r="Z67" i="17"/>
  <c r="P67" i="17"/>
  <c r="G67" i="17"/>
  <c r="S67" i="17" s="1"/>
  <c r="Z66" i="17"/>
  <c r="P66" i="17"/>
  <c r="G66" i="17"/>
  <c r="R64" i="17"/>
  <c r="R222" i="17" s="1"/>
  <c r="Q64" i="17"/>
  <c r="Q222" i="17" s="1"/>
  <c r="O64" i="17"/>
  <c r="O222" i="17" s="1"/>
  <c r="N64" i="17"/>
  <c r="N222" i="17" s="1"/>
  <c r="M64" i="17"/>
  <c r="M222" i="17" s="1"/>
  <c r="M223" i="17" s="1"/>
  <c r="L64" i="17"/>
  <c r="K64" i="17"/>
  <c r="K222" i="17" s="1"/>
  <c r="J64" i="17"/>
  <c r="J222" i="17" s="1"/>
  <c r="I64" i="17"/>
  <c r="I222" i="17" s="1"/>
  <c r="H64" i="17"/>
  <c r="H222" i="17" s="1"/>
  <c r="F64" i="17"/>
  <c r="Z63" i="17"/>
  <c r="P63" i="17"/>
  <c r="G63" i="17"/>
  <c r="S63" i="17" s="1"/>
  <c r="Z62" i="17"/>
  <c r="P62" i="17"/>
  <c r="G62" i="17"/>
  <c r="S62" i="17" s="1"/>
  <c r="Z61" i="17"/>
  <c r="P61" i="17"/>
  <c r="G61" i="17"/>
  <c r="S61" i="17" s="1"/>
  <c r="Z60" i="17"/>
  <c r="P60" i="17"/>
  <c r="G60" i="17"/>
  <c r="S60" i="17" s="1"/>
  <c r="Z59" i="17"/>
  <c r="P59" i="17"/>
  <c r="G59" i="17"/>
  <c r="S59" i="17" s="1"/>
  <c r="Z58" i="17"/>
  <c r="P58" i="17"/>
  <c r="G58" i="17"/>
  <c r="S58" i="17" s="1"/>
  <c r="Z57" i="17"/>
  <c r="P57" i="17"/>
  <c r="G57" i="17"/>
  <c r="S57" i="17" s="1"/>
  <c r="Z56" i="17"/>
  <c r="P56" i="17"/>
  <c r="G56" i="17"/>
  <c r="S56" i="17" s="1"/>
  <c r="Z55" i="17"/>
  <c r="P55" i="17"/>
  <c r="G55" i="17"/>
  <c r="S55" i="17" s="1"/>
  <c r="Z54" i="17"/>
  <c r="P54" i="17"/>
  <c r="G54" i="17"/>
  <c r="S54" i="17" s="1"/>
  <c r="Z53" i="17"/>
  <c r="P53" i="17"/>
  <c r="G53" i="17"/>
  <c r="S53" i="17" s="1"/>
  <c r="Z52" i="17"/>
  <c r="P52" i="17"/>
  <c r="G52" i="17"/>
  <c r="S52" i="17" s="1"/>
  <c r="Z51" i="17"/>
  <c r="P51" i="17"/>
  <c r="G51" i="17"/>
  <c r="S51" i="17" s="1"/>
  <c r="Z50" i="17"/>
  <c r="P50" i="17"/>
  <c r="G50" i="17"/>
  <c r="S50" i="17" s="1"/>
  <c r="Z49" i="17"/>
  <c r="P49" i="17"/>
  <c r="G49" i="17"/>
  <c r="S49" i="17" s="1"/>
  <c r="Z48" i="17"/>
  <c r="P48" i="17"/>
  <c r="G48" i="17"/>
  <c r="S48" i="17" s="1"/>
  <c r="Z47" i="17"/>
  <c r="P47" i="17"/>
  <c r="G47" i="17"/>
  <c r="S47" i="17" s="1"/>
  <c r="Z46" i="17"/>
  <c r="P46" i="17"/>
  <c r="G46" i="17"/>
  <c r="S46" i="17" s="1"/>
  <c r="Z45" i="17"/>
  <c r="P45" i="17"/>
  <c r="G45" i="17"/>
  <c r="S45" i="17" s="1"/>
  <c r="AA44" i="17"/>
  <c r="Z44" i="17"/>
  <c r="Y44" i="17"/>
  <c r="P44" i="17"/>
  <c r="S44" i="17" s="1"/>
  <c r="G44" i="17"/>
  <c r="AA43" i="17"/>
  <c r="Y43" i="17"/>
  <c r="G43" i="17"/>
  <c r="AA42" i="17"/>
  <c r="Z42" i="17"/>
  <c r="Y42" i="17"/>
  <c r="P42" i="17"/>
  <c r="S42" i="17" s="1"/>
  <c r="G42" i="17"/>
  <c r="AA41" i="17"/>
  <c r="Y41" i="17"/>
  <c r="G41" i="17"/>
  <c r="AA40" i="17"/>
  <c r="Z40" i="17"/>
  <c r="Y40" i="17"/>
  <c r="P40" i="17"/>
  <c r="S40" i="17" s="1"/>
  <c r="G40" i="17"/>
  <c r="AA39" i="17"/>
  <c r="Y39" i="17"/>
  <c r="G39" i="17"/>
  <c r="R37" i="17"/>
  <c r="Q37" i="17"/>
  <c r="Q221" i="17" s="1"/>
  <c r="O37" i="17"/>
  <c r="O221" i="17" s="1"/>
  <c r="N37" i="17"/>
  <c r="N221" i="17" s="1"/>
  <c r="M37" i="17"/>
  <c r="M221" i="17" s="1"/>
  <c r="L37" i="17"/>
  <c r="K37" i="17"/>
  <c r="J37" i="17"/>
  <c r="J221" i="17" s="1"/>
  <c r="I37" i="17"/>
  <c r="I221" i="17" s="1"/>
  <c r="H37" i="17"/>
  <c r="F37" i="17"/>
  <c r="F221" i="17" s="1"/>
  <c r="Z36" i="17"/>
  <c r="S36" i="17"/>
  <c r="P36" i="17"/>
  <c r="G36" i="17"/>
  <c r="Z35" i="17"/>
  <c r="S35" i="17"/>
  <c r="P35" i="17"/>
  <c r="G35" i="17"/>
  <c r="Z34" i="17"/>
  <c r="S34" i="17"/>
  <c r="P34" i="17"/>
  <c r="G34" i="17"/>
  <c r="Z33" i="17"/>
  <c r="S33" i="17"/>
  <c r="P33" i="17"/>
  <c r="G33" i="17"/>
  <c r="Z32" i="17"/>
  <c r="S32" i="17"/>
  <c r="P32" i="17"/>
  <c r="P221" i="17" s="1"/>
  <c r="G32" i="17"/>
  <c r="R30" i="17"/>
  <c r="R220" i="17" s="1"/>
  <c r="Q30" i="17"/>
  <c r="Q220" i="17" s="1"/>
  <c r="Q223" i="17" s="1"/>
  <c r="O30" i="17"/>
  <c r="O220" i="17" s="1"/>
  <c r="N30" i="17"/>
  <c r="N220" i="17" s="1"/>
  <c r="N223" i="17" s="1"/>
  <c r="M30" i="17"/>
  <c r="M220" i="17" s="1"/>
  <c r="L30" i="17"/>
  <c r="K30" i="17"/>
  <c r="K220" i="17" s="1"/>
  <c r="K223" i="17" s="1"/>
  <c r="I220" i="17"/>
  <c r="I223" i="17" s="1"/>
  <c r="Z29" i="17"/>
  <c r="S29" i="17"/>
  <c r="P29" i="17"/>
  <c r="G29" i="17"/>
  <c r="Z28" i="17"/>
  <c r="S28" i="17"/>
  <c r="P28" i="17"/>
  <c r="G28" i="17"/>
  <c r="Z27" i="17"/>
  <c r="S27" i="17"/>
  <c r="P27" i="17"/>
  <c r="G27" i="17"/>
  <c r="Z26" i="17"/>
  <c r="S26" i="17"/>
  <c r="P26" i="17"/>
  <c r="G26" i="17"/>
  <c r="Z25" i="17"/>
  <c r="S25" i="17"/>
  <c r="P25" i="17"/>
  <c r="G25" i="17"/>
  <c r="Z24" i="17"/>
  <c r="S24" i="17"/>
  <c r="P24" i="17"/>
  <c r="G24" i="17"/>
  <c r="Z23" i="17"/>
  <c r="S23" i="17"/>
  <c r="P23" i="17"/>
  <c r="G23" i="17"/>
  <c r="Z22" i="17"/>
  <c r="S22" i="17"/>
  <c r="P22" i="17"/>
  <c r="G22" i="17"/>
  <c r="Z21" i="17"/>
  <c r="S21" i="17"/>
  <c r="P21" i="17"/>
  <c r="G21" i="17"/>
  <c r="Z20" i="17"/>
  <c r="S20" i="17"/>
  <c r="P20" i="17"/>
  <c r="G20" i="17"/>
  <c r="Z19" i="17"/>
  <c r="S19" i="17"/>
  <c r="P19" i="17"/>
  <c r="G19" i="17"/>
  <c r="Z18" i="17"/>
  <c r="S18" i="17"/>
  <c r="P18" i="17"/>
  <c r="G18" i="17"/>
  <c r="Z17" i="17"/>
  <c r="S17" i="17"/>
  <c r="P17" i="17"/>
  <c r="G17" i="17"/>
  <c r="Z16" i="17"/>
  <c r="S16" i="17"/>
  <c r="P16" i="17"/>
  <c r="G16" i="17"/>
  <c r="Z15" i="17"/>
  <c r="S15" i="17"/>
  <c r="P15" i="17"/>
  <c r="G15" i="17"/>
  <c r="Z14" i="17"/>
  <c r="S14" i="17"/>
  <c r="P14" i="17"/>
  <c r="G14" i="17"/>
  <c r="Z13" i="17"/>
  <c r="S13" i="17"/>
  <c r="P13" i="17"/>
  <c r="G13" i="17"/>
  <c r="Z12" i="17"/>
  <c r="S12" i="17"/>
  <c r="P12" i="17"/>
  <c r="G12" i="17"/>
  <c r="Z11" i="17"/>
  <c r="S11" i="17"/>
  <c r="P11" i="17"/>
  <c r="G11" i="17"/>
  <c r="Z10" i="17"/>
  <c r="S10" i="17"/>
  <c r="P10" i="17"/>
  <c r="G10" i="17"/>
  <c r="Z9" i="17"/>
  <c r="S9" i="17"/>
  <c r="P9" i="17"/>
  <c r="G9" i="17"/>
  <c r="Z8" i="17"/>
  <c r="S8" i="17"/>
  <c r="P8" i="17"/>
  <c r="G8" i="17"/>
  <c r="Z6" i="17"/>
  <c r="S6" i="17"/>
  <c r="P6" i="17"/>
  <c r="G6" i="17"/>
  <c r="S114" i="18" l="1"/>
  <c r="S221" i="18"/>
  <c r="S30" i="18"/>
  <c r="S147" i="18"/>
  <c r="S188" i="18"/>
  <c r="M223" i="18"/>
  <c r="S219" i="18"/>
  <c r="S210" i="18"/>
  <c r="O223" i="18"/>
  <c r="P64" i="18"/>
  <c r="R223" i="18"/>
  <c r="F223" i="18"/>
  <c r="C271" i="18" s="1"/>
  <c r="S83" i="18"/>
  <c r="S99" i="18" s="1"/>
  <c r="P99" i="18"/>
  <c r="S78" i="18"/>
  <c r="S180" i="18"/>
  <c r="S64" i="18"/>
  <c r="S119" i="18"/>
  <c r="S220" i="18"/>
  <c r="S190" i="18"/>
  <c r="S198" i="18" s="1"/>
  <c r="P198" i="18"/>
  <c r="P180" i="18"/>
  <c r="G222" i="18"/>
  <c r="Z191" i="17"/>
  <c r="E220" i="17"/>
  <c r="E222" i="17"/>
  <c r="L222" i="17"/>
  <c r="R223" i="17"/>
  <c r="O223" i="17"/>
  <c r="L220" i="17"/>
  <c r="S41" i="17"/>
  <c r="P215" i="17"/>
  <c r="P219" i="17" s="1"/>
  <c r="Z215" i="17"/>
  <c r="J223" i="17"/>
  <c r="H221" i="17"/>
  <c r="L221" i="17"/>
  <c r="P39" i="17"/>
  <c r="Z39" i="17"/>
  <c r="P41" i="17"/>
  <c r="Z41" i="17"/>
  <c r="P43" i="17"/>
  <c r="S43" i="17" s="1"/>
  <c r="Z43" i="17"/>
  <c r="G222" i="17"/>
  <c r="S132" i="17"/>
  <c r="S136" i="17"/>
  <c r="S140" i="17"/>
  <c r="S144" i="17"/>
  <c r="S183" i="17"/>
  <c r="S187" i="17"/>
  <c r="P198" i="17"/>
  <c r="S201" i="17"/>
  <c r="S205" i="17"/>
  <c r="S209" i="17"/>
  <c r="N257" i="17"/>
  <c r="H220" i="17"/>
  <c r="H223" i="17" s="1"/>
  <c r="P220" i="17"/>
  <c r="E221" i="17"/>
  <c r="R221" i="17"/>
  <c r="F222" i="17"/>
  <c r="F223" i="17" s="1"/>
  <c r="C271" i="17" s="1"/>
  <c r="S66" i="17"/>
  <c r="G119" i="17"/>
  <c r="G221" i="17" s="1"/>
  <c r="S221" i="17" s="1"/>
  <c r="S116" i="17"/>
  <c r="S119" i="17" s="1"/>
  <c r="P122" i="17"/>
  <c r="S122" i="17" s="1"/>
  <c r="Z122" i="17"/>
  <c r="P124" i="17"/>
  <c r="S124" i="17" s="1"/>
  <c r="Z124" i="17"/>
  <c r="P126" i="17"/>
  <c r="S126" i="17" s="1"/>
  <c r="Z126" i="17"/>
  <c r="P128" i="17"/>
  <c r="S128" i="17" s="1"/>
  <c r="Z128" i="17"/>
  <c r="S131" i="17"/>
  <c r="S135" i="17"/>
  <c r="S139" i="17"/>
  <c r="S143" i="17"/>
  <c r="G180" i="17"/>
  <c r="S162" i="17"/>
  <c r="S180" i="17" s="1"/>
  <c r="S186" i="17"/>
  <c r="S191" i="17"/>
  <c r="S198" i="17" s="1"/>
  <c r="S204" i="17"/>
  <c r="S208" i="17"/>
  <c r="S80" i="17"/>
  <c r="S121" i="17"/>
  <c r="S182" i="17"/>
  <c r="S188" i="17" s="1"/>
  <c r="S200" i="17"/>
  <c r="G219" i="17"/>
  <c r="S39" i="17"/>
  <c r="L15" i="4"/>
  <c r="I15" i="4"/>
  <c r="G15" i="4"/>
  <c r="E15" i="4"/>
  <c r="G223" i="15"/>
  <c r="G220" i="15"/>
  <c r="P53" i="4"/>
  <c r="P48" i="4"/>
  <c r="P49" i="4"/>
  <c r="P50" i="4"/>
  <c r="P51" i="4"/>
  <c r="P52" i="4"/>
  <c r="P47" i="4"/>
  <c r="O53" i="4"/>
  <c r="N53" i="4"/>
  <c r="L53" i="4"/>
  <c r="L48" i="4"/>
  <c r="L49" i="4"/>
  <c r="L50" i="4"/>
  <c r="L51" i="4"/>
  <c r="L52" i="4"/>
  <c r="L47" i="4"/>
  <c r="K53" i="4"/>
  <c r="I53" i="4"/>
  <c r="N45" i="4"/>
  <c r="O45" i="4"/>
  <c r="P45" i="4"/>
  <c r="P40" i="4"/>
  <c r="P41" i="4"/>
  <c r="P42" i="4"/>
  <c r="P43" i="4"/>
  <c r="P44" i="4"/>
  <c r="P39" i="4"/>
  <c r="I45" i="4"/>
  <c r="K45" i="4"/>
  <c r="L45" i="4"/>
  <c r="L43" i="4"/>
  <c r="N37" i="4"/>
  <c r="O37" i="4"/>
  <c r="P37" i="4"/>
  <c r="P32" i="4"/>
  <c r="P33" i="4"/>
  <c r="P34" i="4"/>
  <c r="P35" i="4"/>
  <c r="P36" i="4"/>
  <c r="P31" i="4"/>
  <c r="L37" i="4"/>
  <c r="I37" i="4"/>
  <c r="K37" i="4"/>
  <c r="L44" i="4"/>
  <c r="L42" i="4"/>
  <c r="L41" i="4"/>
  <c r="L40" i="4"/>
  <c r="L39" i="4"/>
  <c r="L32" i="4"/>
  <c r="L33" i="4"/>
  <c r="L34" i="4"/>
  <c r="L35" i="4"/>
  <c r="L36" i="4"/>
  <c r="L31" i="4"/>
  <c r="L11" i="4"/>
  <c r="C11" i="4"/>
  <c r="D11" i="4" s="1"/>
  <c r="C271" i="15"/>
  <c r="C270" i="15"/>
  <c r="C269" i="15"/>
  <c r="Z11" i="15"/>
  <c r="P11" i="15"/>
  <c r="G11" i="15"/>
  <c r="Y43" i="15"/>
  <c r="Y40" i="15"/>
  <c r="P222" i="18" l="1"/>
  <c r="P223" i="18" s="1"/>
  <c r="G223" i="18"/>
  <c r="S223" i="18" s="1"/>
  <c r="E223" i="17"/>
  <c r="C269" i="17" s="1"/>
  <c r="G223" i="17"/>
  <c r="S220" i="17"/>
  <c r="P147" i="17"/>
  <c r="S147" i="17"/>
  <c r="L223" i="17"/>
  <c r="C270" i="17" s="1"/>
  <c r="S210" i="17"/>
  <c r="S215" i="17"/>
  <c r="S11" i="15"/>
  <c r="S222" i="18" l="1"/>
  <c r="S224" i="18"/>
  <c r="S225" i="18" s="1"/>
  <c r="S227" i="18" s="1"/>
  <c r="P222" i="17"/>
  <c r="C266" i="15"/>
  <c r="C265" i="15"/>
  <c r="N256" i="15"/>
  <c r="N255" i="15"/>
  <c r="N254" i="15"/>
  <c r="N253" i="15"/>
  <c r="N252" i="15"/>
  <c r="N251" i="15"/>
  <c r="L257" i="15"/>
  <c r="K257" i="15"/>
  <c r="J257" i="15"/>
  <c r="I257" i="15"/>
  <c r="H257" i="15"/>
  <c r="S226" i="18" l="1"/>
  <c r="P223" i="17"/>
  <c r="S223" i="17" s="1"/>
  <c r="S222" i="17"/>
  <c r="N257" i="15"/>
  <c r="G218" i="15"/>
  <c r="P217" i="15"/>
  <c r="G217" i="15"/>
  <c r="Z195" i="15"/>
  <c r="P195" i="15"/>
  <c r="G195" i="15"/>
  <c r="Z196" i="15"/>
  <c r="Z194" i="15"/>
  <c r="Z193" i="15"/>
  <c r="P196" i="15"/>
  <c r="G196" i="15"/>
  <c r="P194" i="15"/>
  <c r="G194" i="15"/>
  <c r="P193" i="15"/>
  <c r="G193" i="15"/>
  <c r="Z178" i="15"/>
  <c r="P178" i="15"/>
  <c r="G178" i="15"/>
  <c r="Z177" i="15"/>
  <c r="P177" i="15"/>
  <c r="G177" i="15"/>
  <c r="Z176" i="15"/>
  <c r="P176" i="15"/>
  <c r="G176" i="15"/>
  <c r="Z175" i="15"/>
  <c r="P175" i="15"/>
  <c r="G175" i="15"/>
  <c r="Z174" i="15"/>
  <c r="P174" i="15"/>
  <c r="G174" i="15"/>
  <c r="Z173" i="15"/>
  <c r="P173" i="15"/>
  <c r="G173" i="15"/>
  <c r="Z172" i="15"/>
  <c r="P172" i="15"/>
  <c r="G172" i="15"/>
  <c r="Z171" i="15"/>
  <c r="P171" i="15"/>
  <c r="G171" i="15"/>
  <c r="Z170" i="15"/>
  <c r="P170" i="15"/>
  <c r="G170" i="15"/>
  <c r="Z169" i="15"/>
  <c r="P169" i="15"/>
  <c r="G169" i="15"/>
  <c r="Z168" i="15"/>
  <c r="P168" i="15"/>
  <c r="G168" i="15"/>
  <c r="Z167" i="15"/>
  <c r="P167" i="15"/>
  <c r="G167" i="15"/>
  <c r="Z146" i="15"/>
  <c r="Z145" i="15"/>
  <c r="Z144" i="15"/>
  <c r="Z143" i="15"/>
  <c r="Z142" i="15"/>
  <c r="Z141" i="15"/>
  <c r="Z140" i="15"/>
  <c r="Z139" i="15"/>
  <c r="Z138" i="15"/>
  <c r="Z137" i="15"/>
  <c r="Z136" i="15"/>
  <c r="Z135" i="15"/>
  <c r="Z134" i="15"/>
  <c r="Z133" i="15"/>
  <c r="Z132" i="15"/>
  <c r="P146" i="15"/>
  <c r="G146" i="15"/>
  <c r="P145" i="15"/>
  <c r="G145" i="15"/>
  <c r="P144" i="15"/>
  <c r="G144" i="15"/>
  <c r="P143" i="15"/>
  <c r="G143" i="15"/>
  <c r="P142" i="15"/>
  <c r="G142" i="15"/>
  <c r="P141" i="15"/>
  <c r="G141" i="15"/>
  <c r="P140" i="15"/>
  <c r="G140" i="15"/>
  <c r="P139" i="15"/>
  <c r="G139" i="15"/>
  <c r="P138" i="15"/>
  <c r="G138" i="15"/>
  <c r="P137" i="15"/>
  <c r="G137" i="15"/>
  <c r="P136" i="15"/>
  <c r="G136" i="15"/>
  <c r="P135" i="15"/>
  <c r="G135" i="15"/>
  <c r="P134" i="15"/>
  <c r="G134" i="15"/>
  <c r="P133" i="15"/>
  <c r="G133" i="15"/>
  <c r="P132" i="15"/>
  <c r="G132" i="15"/>
  <c r="P131" i="15"/>
  <c r="G131" i="15"/>
  <c r="P130" i="15"/>
  <c r="G130" i="15"/>
  <c r="Z131" i="15"/>
  <c r="Z130" i="15"/>
  <c r="Z62" i="15"/>
  <c r="P62" i="15"/>
  <c r="G62" i="15"/>
  <c r="Z98" i="15"/>
  <c r="P98" i="15"/>
  <c r="G98" i="15"/>
  <c r="Z97" i="15"/>
  <c r="P97" i="15"/>
  <c r="G97" i="15"/>
  <c r="Z96" i="15"/>
  <c r="P96" i="15"/>
  <c r="G96" i="15"/>
  <c r="Z95" i="15"/>
  <c r="P95" i="15"/>
  <c r="G95" i="15"/>
  <c r="Z94" i="15"/>
  <c r="P94" i="15"/>
  <c r="G94" i="15"/>
  <c r="Z93" i="15"/>
  <c r="P93" i="15"/>
  <c r="G93" i="15"/>
  <c r="Z92" i="15"/>
  <c r="P92" i="15"/>
  <c r="G92" i="15"/>
  <c r="Z91" i="15"/>
  <c r="P91" i="15"/>
  <c r="G91" i="15"/>
  <c r="Z90" i="15"/>
  <c r="P90" i="15"/>
  <c r="G90" i="15"/>
  <c r="Z89" i="15"/>
  <c r="P89" i="15"/>
  <c r="G89" i="15"/>
  <c r="Z88" i="15"/>
  <c r="P88" i="15"/>
  <c r="G88" i="15"/>
  <c r="Z87" i="15"/>
  <c r="P87" i="15"/>
  <c r="G87" i="15"/>
  <c r="Z86" i="15"/>
  <c r="P86" i="15"/>
  <c r="G86" i="15"/>
  <c r="Z63" i="15"/>
  <c r="Z61" i="15"/>
  <c r="Z60" i="15"/>
  <c r="Z59" i="15"/>
  <c r="Z58" i="15"/>
  <c r="Z57" i="15"/>
  <c r="Z56" i="15"/>
  <c r="Z55" i="15"/>
  <c r="Z54" i="15"/>
  <c r="Z53" i="15"/>
  <c r="Z52" i="15"/>
  <c r="Z51" i="15"/>
  <c r="Z50" i="15"/>
  <c r="Z49" i="15"/>
  <c r="Z48" i="15"/>
  <c r="Z47" i="15"/>
  <c r="Z46" i="15"/>
  <c r="P63" i="15"/>
  <c r="G63" i="15"/>
  <c r="P61" i="15"/>
  <c r="G61" i="15"/>
  <c r="P60" i="15"/>
  <c r="G60" i="15"/>
  <c r="P59" i="15"/>
  <c r="G59" i="15"/>
  <c r="P58" i="15"/>
  <c r="G58" i="15"/>
  <c r="P57" i="15"/>
  <c r="G57" i="15"/>
  <c r="P56" i="15"/>
  <c r="G56" i="15"/>
  <c r="P55" i="15"/>
  <c r="G55" i="15"/>
  <c r="P54" i="15"/>
  <c r="G54" i="15"/>
  <c r="P53" i="15"/>
  <c r="G53" i="15"/>
  <c r="P52" i="15"/>
  <c r="G52" i="15"/>
  <c r="P51" i="15"/>
  <c r="G51" i="15"/>
  <c r="P50" i="15"/>
  <c r="G50" i="15"/>
  <c r="P49" i="15"/>
  <c r="G49" i="15"/>
  <c r="P48" i="15"/>
  <c r="G48" i="15"/>
  <c r="P47" i="15"/>
  <c r="G47" i="15"/>
  <c r="P46" i="15"/>
  <c r="G46" i="15"/>
  <c r="R219" i="15"/>
  <c r="Q219" i="15"/>
  <c r="O219" i="15"/>
  <c r="N219" i="15"/>
  <c r="M219" i="15"/>
  <c r="L219" i="15"/>
  <c r="K219" i="15"/>
  <c r="J219" i="15"/>
  <c r="I219" i="15"/>
  <c r="H219" i="15"/>
  <c r="F219" i="15"/>
  <c r="E219" i="15"/>
  <c r="Z218" i="15"/>
  <c r="P218" i="15"/>
  <c r="AA216" i="15"/>
  <c r="Y216" i="15"/>
  <c r="Z216" i="15" s="1"/>
  <c r="G216" i="15"/>
  <c r="AA215" i="15"/>
  <c r="Y215" i="15"/>
  <c r="G215" i="15"/>
  <c r="R213" i="15"/>
  <c r="Q213" i="15"/>
  <c r="O213" i="15"/>
  <c r="N213" i="15"/>
  <c r="M213" i="15"/>
  <c r="L213" i="15"/>
  <c r="K213" i="15"/>
  <c r="J213" i="15"/>
  <c r="I213" i="15"/>
  <c r="H213" i="15"/>
  <c r="F213" i="15"/>
  <c r="E213" i="15"/>
  <c r="Z212" i="15"/>
  <c r="P212" i="15"/>
  <c r="P213" i="15" s="1"/>
  <c r="G212" i="15"/>
  <c r="G213" i="15" s="1"/>
  <c r="R210" i="15"/>
  <c r="Q210" i="15"/>
  <c r="O210" i="15"/>
  <c r="N210" i="15"/>
  <c r="M210" i="15"/>
  <c r="L210" i="15"/>
  <c r="K210" i="15"/>
  <c r="J210" i="15"/>
  <c r="I210" i="15"/>
  <c r="H210" i="15"/>
  <c r="F210" i="15"/>
  <c r="E210" i="15"/>
  <c r="Z209" i="15"/>
  <c r="P209" i="15"/>
  <c r="G209" i="15"/>
  <c r="Z208" i="15"/>
  <c r="P208" i="15"/>
  <c r="G208" i="15"/>
  <c r="Z207" i="15"/>
  <c r="P207" i="15"/>
  <c r="G207" i="15"/>
  <c r="Z206" i="15"/>
  <c r="P206" i="15"/>
  <c r="G206" i="15"/>
  <c r="Z205" i="15"/>
  <c r="P205" i="15"/>
  <c r="G205" i="15"/>
  <c r="Z204" i="15"/>
  <c r="P204" i="15"/>
  <c r="G204" i="15"/>
  <c r="Z203" i="15"/>
  <c r="P203" i="15"/>
  <c r="G203" i="15"/>
  <c r="Z202" i="15"/>
  <c r="P202" i="15"/>
  <c r="G202" i="15"/>
  <c r="Z201" i="15"/>
  <c r="P201" i="15"/>
  <c r="G201" i="15"/>
  <c r="Z200" i="15"/>
  <c r="P200" i="15"/>
  <c r="G200" i="15"/>
  <c r="R198" i="15"/>
  <c r="Q198" i="15"/>
  <c r="O198" i="15"/>
  <c r="N198" i="15"/>
  <c r="M198" i="15"/>
  <c r="L198" i="15"/>
  <c r="K198" i="15"/>
  <c r="J198" i="15"/>
  <c r="I198" i="15"/>
  <c r="H198" i="15"/>
  <c r="F198" i="15"/>
  <c r="E198" i="15"/>
  <c r="Z197" i="15"/>
  <c r="P197" i="15"/>
  <c r="G197" i="15"/>
  <c r="AA192" i="15"/>
  <c r="Y192" i="15"/>
  <c r="Z192" i="15" s="1"/>
  <c r="G192" i="15"/>
  <c r="AA191" i="15"/>
  <c r="Y191" i="15"/>
  <c r="P191" i="15" s="1"/>
  <c r="G191" i="15"/>
  <c r="AA190" i="15"/>
  <c r="Y190" i="15"/>
  <c r="P190" i="15" s="1"/>
  <c r="G190" i="15"/>
  <c r="R188" i="15"/>
  <c r="Q188" i="15"/>
  <c r="O188" i="15"/>
  <c r="N188" i="15"/>
  <c r="M188" i="15"/>
  <c r="L188" i="15"/>
  <c r="K188" i="15"/>
  <c r="J188" i="15"/>
  <c r="I188" i="15"/>
  <c r="H188" i="15"/>
  <c r="F188" i="15"/>
  <c r="E188" i="15"/>
  <c r="Z187" i="15"/>
  <c r="P187" i="15"/>
  <c r="G187" i="15"/>
  <c r="Z186" i="15"/>
  <c r="P186" i="15"/>
  <c r="G186" i="15"/>
  <c r="Z185" i="15"/>
  <c r="P185" i="15"/>
  <c r="G185" i="15"/>
  <c r="Z184" i="15"/>
  <c r="P184" i="15"/>
  <c r="G184" i="15"/>
  <c r="Z183" i="15"/>
  <c r="P183" i="15"/>
  <c r="G183" i="15"/>
  <c r="Z182" i="15"/>
  <c r="P182" i="15"/>
  <c r="G182" i="15"/>
  <c r="R180" i="15"/>
  <c r="Q180" i="15"/>
  <c r="O180" i="15"/>
  <c r="N180" i="15"/>
  <c r="M180" i="15"/>
  <c r="L180" i="15"/>
  <c r="K180" i="15"/>
  <c r="J180" i="15"/>
  <c r="I180" i="15"/>
  <c r="H180" i="15"/>
  <c r="F180" i="15"/>
  <c r="E180" i="15"/>
  <c r="Z179" i="15"/>
  <c r="P179" i="15"/>
  <c r="G179" i="15"/>
  <c r="Z166" i="15"/>
  <c r="P166" i="15"/>
  <c r="G166" i="15"/>
  <c r="AA165" i="15"/>
  <c r="Y165" i="15"/>
  <c r="P165" i="15" s="1"/>
  <c r="G165" i="15"/>
  <c r="AA164" i="15"/>
  <c r="Y164" i="15"/>
  <c r="P164" i="15" s="1"/>
  <c r="G164" i="15"/>
  <c r="AA163" i="15"/>
  <c r="Y163" i="15"/>
  <c r="Z163" i="15" s="1"/>
  <c r="G163" i="15"/>
  <c r="AA162" i="15"/>
  <c r="Y162" i="15"/>
  <c r="P162" i="15" s="1"/>
  <c r="G162" i="15"/>
  <c r="R160" i="15"/>
  <c r="Q160" i="15"/>
  <c r="O160" i="15"/>
  <c r="N160" i="15"/>
  <c r="M160" i="15"/>
  <c r="L160" i="15"/>
  <c r="K160" i="15"/>
  <c r="J160" i="15"/>
  <c r="I160" i="15"/>
  <c r="H160" i="15"/>
  <c r="F160" i="15"/>
  <c r="E160" i="15"/>
  <c r="Z159" i="15"/>
  <c r="P159" i="15"/>
  <c r="G159" i="15"/>
  <c r="Z158" i="15"/>
  <c r="P158" i="15"/>
  <c r="G158" i="15"/>
  <c r="R156" i="15"/>
  <c r="Q156" i="15"/>
  <c r="O156" i="15"/>
  <c r="N156" i="15"/>
  <c r="M156" i="15"/>
  <c r="L156" i="15"/>
  <c r="K156" i="15"/>
  <c r="J156" i="15"/>
  <c r="I156" i="15"/>
  <c r="H156" i="15"/>
  <c r="F156" i="15"/>
  <c r="E156" i="15"/>
  <c r="Z155" i="15"/>
  <c r="P155" i="15"/>
  <c r="G155" i="15"/>
  <c r="Z154" i="15"/>
  <c r="P154" i="15"/>
  <c r="G154" i="15"/>
  <c r="Z153" i="15"/>
  <c r="P153" i="15"/>
  <c r="G153" i="15"/>
  <c r="Z152" i="15"/>
  <c r="P152" i="15"/>
  <c r="G152" i="15"/>
  <c r="Z151" i="15"/>
  <c r="P151" i="15"/>
  <c r="G151" i="15"/>
  <c r="Z150" i="15"/>
  <c r="P150" i="15"/>
  <c r="G150" i="15"/>
  <c r="Z149" i="15"/>
  <c r="P149" i="15"/>
  <c r="G149" i="15"/>
  <c r="R147" i="15"/>
  <c r="Q147" i="15"/>
  <c r="O147" i="15"/>
  <c r="N147" i="15"/>
  <c r="M147" i="15"/>
  <c r="L147" i="15"/>
  <c r="K147" i="15"/>
  <c r="J147" i="15"/>
  <c r="I147" i="15"/>
  <c r="H147" i="15"/>
  <c r="F147" i="15"/>
  <c r="E147" i="15"/>
  <c r="Z129" i="15"/>
  <c r="P129" i="15"/>
  <c r="G129" i="15"/>
  <c r="AA128" i="15"/>
  <c r="Y128" i="15"/>
  <c r="G128" i="15"/>
  <c r="AA127" i="15"/>
  <c r="Y127" i="15"/>
  <c r="Z127" i="15" s="1"/>
  <c r="G127" i="15"/>
  <c r="AA126" i="15"/>
  <c r="Y126" i="15"/>
  <c r="G126" i="15"/>
  <c r="AA125" i="15"/>
  <c r="Y125" i="15"/>
  <c r="Z125" i="15" s="1"/>
  <c r="G125" i="15"/>
  <c r="AA124" i="15"/>
  <c r="Y124" i="15"/>
  <c r="G124" i="15"/>
  <c r="AA123" i="15"/>
  <c r="Y123" i="15"/>
  <c r="Z123" i="15" s="1"/>
  <c r="G123" i="15"/>
  <c r="AA122" i="15"/>
  <c r="Y122" i="15"/>
  <c r="G122" i="15"/>
  <c r="AA121" i="15"/>
  <c r="Y121" i="15"/>
  <c r="Z121" i="15" s="1"/>
  <c r="G121" i="15"/>
  <c r="R119" i="15"/>
  <c r="Q119" i="15"/>
  <c r="O119" i="15"/>
  <c r="N119" i="15"/>
  <c r="M119" i="15"/>
  <c r="L119" i="15"/>
  <c r="K119" i="15"/>
  <c r="J119" i="15"/>
  <c r="I119" i="15"/>
  <c r="H119" i="15"/>
  <c r="F119" i="15"/>
  <c r="E119" i="15"/>
  <c r="Z118" i="15"/>
  <c r="P118" i="15"/>
  <c r="G118" i="15"/>
  <c r="Z117" i="15"/>
  <c r="P117" i="15"/>
  <c r="G117" i="15"/>
  <c r="Z116" i="15"/>
  <c r="P116" i="15"/>
  <c r="G116" i="15"/>
  <c r="R114" i="15"/>
  <c r="Q114" i="15"/>
  <c r="O114" i="15"/>
  <c r="N114" i="15"/>
  <c r="M114" i="15"/>
  <c r="L114" i="15"/>
  <c r="K114" i="15"/>
  <c r="J114" i="15"/>
  <c r="I114" i="15"/>
  <c r="H114" i="15"/>
  <c r="F114" i="15"/>
  <c r="E114" i="15"/>
  <c r="Z113" i="15"/>
  <c r="P113" i="15"/>
  <c r="G113" i="15"/>
  <c r="Z112" i="15"/>
  <c r="P112" i="15"/>
  <c r="G112" i="15"/>
  <c r="Z111" i="15"/>
  <c r="P111" i="15"/>
  <c r="G111" i="15"/>
  <c r="Z110" i="15"/>
  <c r="P110" i="15"/>
  <c r="G110" i="15"/>
  <c r="Z109" i="15"/>
  <c r="P109" i="15"/>
  <c r="G109" i="15"/>
  <c r="Z108" i="15"/>
  <c r="P108" i="15"/>
  <c r="G108" i="15"/>
  <c r="Z107" i="15"/>
  <c r="P107" i="15"/>
  <c r="G107" i="15"/>
  <c r="Z106" i="15"/>
  <c r="P106" i="15"/>
  <c r="G106" i="15"/>
  <c r="Z105" i="15"/>
  <c r="P105" i="15"/>
  <c r="G105" i="15"/>
  <c r="Z104" i="15"/>
  <c r="P104" i="15"/>
  <c r="G104" i="15"/>
  <c r="Z103" i="15"/>
  <c r="P103" i="15"/>
  <c r="G103" i="15"/>
  <c r="Z102" i="15"/>
  <c r="P102" i="15"/>
  <c r="G102" i="15"/>
  <c r="Z101" i="15"/>
  <c r="P101" i="15"/>
  <c r="G101" i="15"/>
  <c r="R99" i="15"/>
  <c r="Q99" i="15"/>
  <c r="O99" i="15"/>
  <c r="N99" i="15"/>
  <c r="M99" i="15"/>
  <c r="L99" i="15"/>
  <c r="K99" i="15"/>
  <c r="J99" i="15"/>
  <c r="I99" i="15"/>
  <c r="H99" i="15"/>
  <c r="F99" i="15"/>
  <c r="E99" i="15"/>
  <c r="Z85" i="15"/>
  <c r="P85" i="15"/>
  <c r="G85" i="15"/>
  <c r="AA84" i="15"/>
  <c r="Y84" i="15"/>
  <c r="P84" i="15" s="1"/>
  <c r="G84" i="15"/>
  <c r="AA83" i="15"/>
  <c r="Y83" i="15"/>
  <c r="P83" i="15" s="1"/>
  <c r="G83" i="15"/>
  <c r="R81" i="15"/>
  <c r="Q81" i="15"/>
  <c r="O81" i="15"/>
  <c r="N81" i="15"/>
  <c r="M81" i="15"/>
  <c r="L81" i="15"/>
  <c r="K81" i="15"/>
  <c r="J81" i="15"/>
  <c r="I81" i="15"/>
  <c r="H81" i="15"/>
  <c r="F81" i="15"/>
  <c r="E81" i="15"/>
  <c r="Z80" i="15"/>
  <c r="P80" i="15"/>
  <c r="G80" i="15"/>
  <c r="R78" i="15"/>
  <c r="Q78" i="15"/>
  <c r="O78" i="15"/>
  <c r="N78" i="15"/>
  <c r="M78" i="15"/>
  <c r="L78" i="15"/>
  <c r="K78" i="15"/>
  <c r="J78" i="15"/>
  <c r="I78" i="15"/>
  <c r="H78" i="15"/>
  <c r="F78" i="15"/>
  <c r="E78" i="15"/>
  <c r="Z77" i="15"/>
  <c r="P77" i="15"/>
  <c r="G77" i="15"/>
  <c r="Z76" i="15"/>
  <c r="P76" i="15"/>
  <c r="G76" i="15"/>
  <c r="Z75" i="15"/>
  <c r="P75" i="15"/>
  <c r="G75" i="15"/>
  <c r="Z74" i="15"/>
  <c r="P74" i="15"/>
  <c r="G74" i="15"/>
  <c r="Z73" i="15"/>
  <c r="P73" i="15"/>
  <c r="G73" i="15"/>
  <c r="Z72" i="15"/>
  <c r="P72" i="15"/>
  <c r="G72" i="15"/>
  <c r="Z71" i="15"/>
  <c r="P71" i="15"/>
  <c r="G71" i="15"/>
  <c r="Z70" i="15"/>
  <c r="P70" i="15"/>
  <c r="G70" i="15"/>
  <c r="Z69" i="15"/>
  <c r="P69" i="15"/>
  <c r="G69" i="15"/>
  <c r="Z68" i="15"/>
  <c r="P68" i="15"/>
  <c r="G68" i="15"/>
  <c r="Z67" i="15"/>
  <c r="P67" i="15"/>
  <c r="G67" i="15"/>
  <c r="Z66" i="15"/>
  <c r="P66" i="15"/>
  <c r="G66" i="15"/>
  <c r="R64" i="15"/>
  <c r="Q64" i="15"/>
  <c r="O64" i="15"/>
  <c r="N64" i="15"/>
  <c r="M64" i="15"/>
  <c r="L64" i="15"/>
  <c r="K64" i="15"/>
  <c r="J64" i="15"/>
  <c r="I64" i="15"/>
  <c r="H64" i="15"/>
  <c r="F64" i="15"/>
  <c r="E64" i="15"/>
  <c r="Z45" i="15"/>
  <c r="P45" i="15"/>
  <c r="G45" i="15"/>
  <c r="AA44" i="15"/>
  <c r="Y44" i="15"/>
  <c r="P44" i="15" s="1"/>
  <c r="G44" i="15"/>
  <c r="AA43" i="15"/>
  <c r="Z43" i="15"/>
  <c r="G43" i="15"/>
  <c r="AA42" i="15"/>
  <c r="Y42" i="15"/>
  <c r="Z42" i="15" s="1"/>
  <c r="G42" i="15"/>
  <c r="AA41" i="15"/>
  <c r="Y41" i="15"/>
  <c r="Z41" i="15" s="1"/>
  <c r="G41" i="15"/>
  <c r="AA40" i="15"/>
  <c r="P40" i="15"/>
  <c r="G40" i="15"/>
  <c r="AA39" i="15"/>
  <c r="Y39" i="15"/>
  <c r="Z39" i="15" s="1"/>
  <c r="G39" i="15"/>
  <c r="R37" i="15"/>
  <c r="Q37" i="15"/>
  <c r="O37" i="15"/>
  <c r="N37" i="15"/>
  <c r="M37" i="15"/>
  <c r="L37" i="15"/>
  <c r="K37" i="15"/>
  <c r="J37" i="15"/>
  <c r="I37" i="15"/>
  <c r="H37" i="15"/>
  <c r="F37" i="15"/>
  <c r="E37" i="15"/>
  <c r="Z36" i="15"/>
  <c r="P36" i="15"/>
  <c r="G36" i="15"/>
  <c r="Z35" i="15"/>
  <c r="P35" i="15"/>
  <c r="G35" i="15"/>
  <c r="Z34" i="15"/>
  <c r="P34" i="15"/>
  <c r="G34" i="15"/>
  <c r="Z33" i="15"/>
  <c r="P33" i="15"/>
  <c r="G33" i="15"/>
  <c r="Z32" i="15"/>
  <c r="P32" i="15"/>
  <c r="G32" i="15"/>
  <c r="R30" i="15"/>
  <c r="Q30" i="15"/>
  <c r="O30" i="15"/>
  <c r="N30" i="15"/>
  <c r="M30" i="15"/>
  <c r="L30" i="15"/>
  <c r="K30" i="15"/>
  <c r="J30" i="15"/>
  <c r="I30" i="15"/>
  <c r="H30" i="15"/>
  <c r="F30" i="15"/>
  <c r="E30" i="15"/>
  <c r="Z29" i="15"/>
  <c r="P29" i="15"/>
  <c r="G29" i="15"/>
  <c r="Z28" i="15"/>
  <c r="P28" i="15"/>
  <c r="G28" i="15"/>
  <c r="Z27" i="15"/>
  <c r="P27" i="15"/>
  <c r="G27" i="15"/>
  <c r="Z26" i="15"/>
  <c r="P26" i="15"/>
  <c r="G26" i="15"/>
  <c r="Z25" i="15"/>
  <c r="P25" i="15"/>
  <c r="G25" i="15"/>
  <c r="Z24" i="15"/>
  <c r="P24" i="15"/>
  <c r="G24" i="15"/>
  <c r="Z23" i="15"/>
  <c r="P23" i="15"/>
  <c r="G23" i="15"/>
  <c r="Z22" i="15"/>
  <c r="P22" i="15"/>
  <c r="G22" i="15"/>
  <c r="Z21" i="15"/>
  <c r="P21" i="15"/>
  <c r="G21" i="15"/>
  <c r="Z20" i="15"/>
  <c r="P20" i="15"/>
  <c r="G20" i="15"/>
  <c r="Z19" i="15"/>
  <c r="P19" i="15"/>
  <c r="G19" i="15"/>
  <c r="Z18" i="15"/>
  <c r="P18" i="15"/>
  <c r="G18" i="15"/>
  <c r="Z17" i="15"/>
  <c r="P17" i="15"/>
  <c r="G17" i="15"/>
  <c r="Z16" i="15"/>
  <c r="P16" i="15"/>
  <c r="G16" i="15"/>
  <c r="Z15" i="15"/>
  <c r="P15" i="15"/>
  <c r="G15" i="15"/>
  <c r="Z14" i="15"/>
  <c r="P14" i="15"/>
  <c r="G14" i="15"/>
  <c r="Z13" i="15"/>
  <c r="P13" i="15"/>
  <c r="G13" i="15"/>
  <c r="Z12" i="15"/>
  <c r="P12" i="15"/>
  <c r="G12" i="15"/>
  <c r="Z10" i="15"/>
  <c r="P10" i="15"/>
  <c r="G10" i="15"/>
  <c r="Z9" i="15"/>
  <c r="P9" i="15"/>
  <c r="G9" i="15"/>
  <c r="Z8" i="15"/>
  <c r="P8" i="15"/>
  <c r="G8" i="15"/>
  <c r="Z6" i="15"/>
  <c r="P6" i="15"/>
  <c r="G6" i="15"/>
  <c r="L258" i="14"/>
  <c r="K258" i="14"/>
  <c r="J258" i="14"/>
  <c r="I258" i="14"/>
  <c r="H258" i="14"/>
  <c r="G258" i="14"/>
  <c r="F258" i="14"/>
  <c r="S224" i="17" l="1"/>
  <c r="S225" i="17" s="1"/>
  <c r="S217" i="15"/>
  <c r="P216" i="15"/>
  <c r="E221" i="15"/>
  <c r="N221" i="15"/>
  <c r="Z83" i="15"/>
  <c r="Z84" i="15"/>
  <c r="S190" i="15"/>
  <c r="S61" i="15"/>
  <c r="S218" i="15"/>
  <c r="S62" i="15"/>
  <c r="S167" i="15"/>
  <c r="S171" i="15"/>
  <c r="S195" i="15"/>
  <c r="S175" i="15"/>
  <c r="S208" i="15"/>
  <c r="S174" i="15"/>
  <c r="S177" i="15"/>
  <c r="S194" i="15"/>
  <c r="S193" i="15"/>
  <c r="S196" i="15"/>
  <c r="S170" i="15"/>
  <c r="S178" i="15"/>
  <c r="S169" i="15"/>
  <c r="S173" i="15"/>
  <c r="S168" i="15"/>
  <c r="S172" i="15"/>
  <c r="S176" i="15"/>
  <c r="S130" i="15"/>
  <c r="S134" i="15"/>
  <c r="S136" i="15"/>
  <c r="S142" i="15"/>
  <c r="S144" i="15"/>
  <c r="S146" i="15"/>
  <c r="P156" i="15"/>
  <c r="S152" i="15"/>
  <c r="S151" i="15"/>
  <c r="S155" i="15"/>
  <c r="S179" i="15"/>
  <c r="S96" i="15"/>
  <c r="S133" i="15"/>
  <c r="S135" i="15"/>
  <c r="S137" i="15"/>
  <c r="S141" i="15"/>
  <c r="S143" i="15"/>
  <c r="S145" i="15"/>
  <c r="S138" i="15"/>
  <c r="S140" i="15"/>
  <c r="S35" i="15"/>
  <c r="S132" i="15"/>
  <c r="S139" i="15"/>
  <c r="S131" i="15"/>
  <c r="S105" i="15"/>
  <c r="S109" i="15"/>
  <c r="S113" i="15"/>
  <c r="S129" i="15"/>
  <c r="P99" i="15"/>
  <c r="P160" i="15"/>
  <c r="Z190" i="15"/>
  <c r="Z191" i="15"/>
  <c r="S95" i="15"/>
  <c r="I221" i="15"/>
  <c r="F221" i="15"/>
  <c r="S84" i="15"/>
  <c r="S85" i="15"/>
  <c r="S150" i="15"/>
  <c r="S154" i="15"/>
  <c r="S86" i="15"/>
  <c r="S90" i="15"/>
  <c r="S94" i="15"/>
  <c r="S98" i="15"/>
  <c r="H220" i="15"/>
  <c r="S103" i="15"/>
  <c r="S107" i="15"/>
  <c r="S111" i="15"/>
  <c r="G156" i="15"/>
  <c r="S153" i="15"/>
  <c r="S159" i="15"/>
  <c r="S183" i="15"/>
  <c r="S187" i="15"/>
  <c r="S58" i="15"/>
  <c r="S60" i="15"/>
  <c r="S89" i="15"/>
  <c r="S93" i="15"/>
  <c r="S97" i="15"/>
  <c r="M221" i="15"/>
  <c r="S92" i="15"/>
  <c r="S88" i="15"/>
  <c r="S87" i="15"/>
  <c r="S91" i="15"/>
  <c r="L220" i="15"/>
  <c r="E220" i="15"/>
  <c r="S102" i="15"/>
  <c r="S106" i="15"/>
  <c r="S110" i="15"/>
  <c r="G160" i="15"/>
  <c r="S165" i="15"/>
  <c r="P192" i="15"/>
  <c r="S192" i="15" s="1"/>
  <c r="S197" i="15"/>
  <c r="S203" i="15"/>
  <c r="S207" i="15"/>
  <c r="S216" i="15"/>
  <c r="S46" i="15"/>
  <c r="S54" i="15"/>
  <c r="S33" i="15"/>
  <c r="J222" i="15"/>
  <c r="G114" i="15"/>
  <c r="P119" i="15"/>
  <c r="S149" i="15"/>
  <c r="G37" i="15"/>
  <c r="H221" i="15"/>
  <c r="L221" i="15"/>
  <c r="Q221" i="15"/>
  <c r="K222" i="15"/>
  <c r="O222" i="15"/>
  <c r="P114" i="15"/>
  <c r="S104" i="15"/>
  <c r="S108" i="15"/>
  <c r="S112" i="15"/>
  <c r="S118" i="15"/>
  <c r="S63" i="15"/>
  <c r="S69" i="15"/>
  <c r="S76" i="15"/>
  <c r="S49" i="15"/>
  <c r="S53" i="15"/>
  <c r="S57" i="15"/>
  <c r="S59" i="15"/>
  <c r="P78" i="15"/>
  <c r="S67" i="15"/>
  <c r="S71" i="15"/>
  <c r="S74" i="15"/>
  <c r="S50" i="15"/>
  <c r="S52" i="15"/>
  <c r="S47" i="15"/>
  <c r="S55" i="15"/>
  <c r="S48" i="15"/>
  <c r="S51" i="15"/>
  <c r="S56" i="15"/>
  <c r="N222" i="15"/>
  <c r="Q220" i="15"/>
  <c r="S34" i="15"/>
  <c r="R221" i="15"/>
  <c r="S70" i="15"/>
  <c r="S73" i="15"/>
  <c r="S77" i="15"/>
  <c r="S117" i="15"/>
  <c r="P121" i="15"/>
  <c r="S121" i="15" s="1"/>
  <c r="P123" i="15"/>
  <c r="S123" i="15" s="1"/>
  <c r="P125" i="15"/>
  <c r="S125" i="15" s="1"/>
  <c r="P127" i="15"/>
  <c r="S127" i="15" s="1"/>
  <c r="S158" i="15"/>
  <c r="P163" i="15"/>
  <c r="S163" i="15" s="1"/>
  <c r="S164" i="15"/>
  <c r="Z165" i="15"/>
  <c r="S204" i="15"/>
  <c r="S212" i="15"/>
  <c r="S213" i="15" s="1"/>
  <c r="I220" i="15"/>
  <c r="M220" i="15"/>
  <c r="R220" i="15"/>
  <c r="J221" i="15"/>
  <c r="S101" i="15"/>
  <c r="S36" i="15"/>
  <c r="K221" i="15"/>
  <c r="O221" i="15"/>
  <c r="S68" i="15"/>
  <c r="S72" i="15"/>
  <c r="S75" i="15"/>
  <c r="R222" i="15"/>
  <c r="Z164" i="15"/>
  <c r="S166" i="15"/>
  <c r="S184" i="15"/>
  <c r="G198" i="15"/>
  <c r="F222" i="15"/>
  <c r="S45" i="15"/>
  <c r="G64" i="15"/>
  <c r="Z44" i="15"/>
  <c r="P37" i="15"/>
  <c r="S8" i="15"/>
  <c r="S13" i="15"/>
  <c r="P30" i="15"/>
  <c r="S10" i="15"/>
  <c r="S14" i="15"/>
  <c r="S18" i="15"/>
  <c r="S22" i="15"/>
  <c r="S26" i="15"/>
  <c r="P39" i="15"/>
  <c r="S39" i="15" s="1"/>
  <c r="S32" i="15"/>
  <c r="S9" i="15"/>
  <c r="P42" i="15"/>
  <c r="S42" i="15" s="1"/>
  <c r="P43" i="15"/>
  <c r="S43" i="15" s="1"/>
  <c r="G30" i="15"/>
  <c r="S12" i="15"/>
  <c r="S15" i="15"/>
  <c r="S19" i="15"/>
  <c r="S23" i="15"/>
  <c r="S27" i="15"/>
  <c r="Z40" i="15"/>
  <c r="P124" i="15"/>
  <c r="S124" i="15" s="1"/>
  <c r="Z124" i="15"/>
  <c r="G210" i="15"/>
  <c r="S200" i="15"/>
  <c r="S44" i="15"/>
  <c r="L222" i="15"/>
  <c r="G78" i="15"/>
  <c r="S66" i="15"/>
  <c r="G81" i="15"/>
  <c r="S80" i="15"/>
  <c r="S83" i="15"/>
  <c r="P126" i="15"/>
  <c r="S126" i="15" s="1"/>
  <c r="Z126" i="15"/>
  <c r="Z162" i="15"/>
  <c r="P210" i="15"/>
  <c r="G147" i="15"/>
  <c r="J220" i="15"/>
  <c r="N220" i="15"/>
  <c r="S40" i="15"/>
  <c r="H222" i="15"/>
  <c r="S6" i="15"/>
  <c r="S17" i="15"/>
  <c r="S21" i="15"/>
  <c r="S25" i="15"/>
  <c r="S29" i="15"/>
  <c r="F220" i="15"/>
  <c r="K220" i="15"/>
  <c r="O220" i="15"/>
  <c r="E222" i="15"/>
  <c r="I222" i="15"/>
  <c r="M222" i="15"/>
  <c r="Q222" i="15"/>
  <c r="P81" i="15"/>
  <c r="G119" i="15"/>
  <c r="S116" i="15"/>
  <c r="P128" i="15"/>
  <c r="S128" i="15" s="1"/>
  <c r="Z128" i="15"/>
  <c r="G188" i="15"/>
  <c r="S182" i="15"/>
  <c r="S186" i="15"/>
  <c r="S191" i="15"/>
  <c r="S202" i="15"/>
  <c r="S206" i="15"/>
  <c r="P215" i="15"/>
  <c r="S215" i="15" s="1"/>
  <c r="S219" i="15" s="1"/>
  <c r="Z215" i="15"/>
  <c r="S16" i="15"/>
  <c r="S20" i="15"/>
  <c r="S24" i="15"/>
  <c r="S28" i="15"/>
  <c r="P41" i="15"/>
  <c r="S41" i="15" s="1"/>
  <c r="G99" i="15"/>
  <c r="P122" i="15"/>
  <c r="S122" i="15" s="1"/>
  <c r="Z122" i="15"/>
  <c r="G180" i="15"/>
  <c r="S162" i="15"/>
  <c r="P188" i="15"/>
  <c r="S185" i="15"/>
  <c r="S201" i="15"/>
  <c r="S205" i="15"/>
  <c r="S209" i="15"/>
  <c r="G219" i="15"/>
  <c r="J13" i="6"/>
  <c r="I13" i="6"/>
  <c r="H13" i="6"/>
  <c r="D52" i="5"/>
  <c r="C52" i="5"/>
  <c r="D24" i="5"/>
  <c r="C24" i="5"/>
  <c r="E11" i="5"/>
  <c r="F11" i="5" s="1"/>
  <c r="S226" i="17" l="1"/>
  <c r="P198" i="15"/>
  <c r="S160" i="15"/>
  <c r="S81" i="15"/>
  <c r="E223" i="15"/>
  <c r="L223" i="15"/>
  <c r="S198" i="15"/>
  <c r="S156" i="15"/>
  <c r="H223" i="15"/>
  <c r="P180" i="15"/>
  <c r="S99" i="15"/>
  <c r="J223" i="15"/>
  <c r="G221" i="15"/>
  <c r="N223" i="15"/>
  <c r="S114" i="15"/>
  <c r="Q223" i="15"/>
  <c r="P221" i="15"/>
  <c r="P220" i="15"/>
  <c r="R223" i="15"/>
  <c r="G222" i="15"/>
  <c r="O223" i="15"/>
  <c r="S180" i="15"/>
  <c r="S119" i="15"/>
  <c r="M223" i="15"/>
  <c r="K223" i="15"/>
  <c r="S37" i="15"/>
  <c r="I223" i="15"/>
  <c r="S78" i="15"/>
  <c r="F223" i="15"/>
  <c r="S64" i="15"/>
  <c r="S147" i="15"/>
  <c r="P147" i="15"/>
  <c r="S210" i="15"/>
  <c r="P219" i="15"/>
  <c r="S30" i="15"/>
  <c r="S188" i="15"/>
  <c r="P64" i="15"/>
  <c r="E17" i="5"/>
  <c r="F17" i="5" s="1"/>
  <c r="E8" i="5"/>
  <c r="F8" i="5" s="1"/>
  <c r="E50" i="5"/>
  <c r="F50" i="5" s="1"/>
  <c r="E48" i="5"/>
  <c r="F48" i="5" s="1"/>
  <c r="E45" i="5"/>
  <c r="F45" i="5" s="1"/>
  <c r="E42" i="5"/>
  <c r="F42" i="5" s="1"/>
  <c r="E39" i="5"/>
  <c r="F39" i="5" s="1"/>
  <c r="E37" i="5"/>
  <c r="F37" i="5" s="1"/>
  <c r="E34" i="5"/>
  <c r="E21" i="5"/>
  <c r="F21" i="5" s="1"/>
  <c r="E14" i="5"/>
  <c r="F14" i="5" s="1"/>
  <c r="E5" i="5"/>
  <c r="S221" i="15" l="1"/>
  <c r="F34" i="5"/>
  <c r="E52" i="5"/>
  <c r="F5" i="5"/>
  <c r="E24" i="5"/>
  <c r="S220" i="15"/>
  <c r="P222" i="15"/>
  <c r="F24" i="5"/>
  <c r="P223" i="15" l="1"/>
  <c r="S223" i="15" s="1"/>
  <c r="S222" i="15"/>
  <c r="E30" i="4"/>
  <c r="E42" i="4"/>
  <c r="E38" i="4"/>
  <c r="E33" i="4"/>
  <c r="M15" i="4" l="1"/>
  <c r="H11" i="4"/>
  <c r="M11" i="4"/>
  <c r="F11" i="4"/>
  <c r="J11" i="4"/>
  <c r="F15" i="4"/>
  <c r="H15" i="4"/>
  <c r="J15" i="4"/>
  <c r="S224" i="15"/>
  <c r="S225" i="15" s="1"/>
  <c r="S226" i="15" s="1"/>
  <c r="D15" i="4"/>
  <c r="J194" i="3"/>
  <c r="I194" i="3"/>
  <c r="H194" i="3"/>
  <c r="S227" i="15" l="1"/>
  <c r="F52" i="5" l="1"/>
</calcChain>
</file>

<file path=xl/sharedStrings.xml><?xml version="1.0" encoding="utf-8"?>
<sst xmlns="http://schemas.openxmlformats.org/spreadsheetml/2006/main" count="9893" uniqueCount="915">
  <si>
    <t>ลำดับที่</t>
  </si>
  <si>
    <t>ส่วนราชการงาน</t>
  </si>
  <si>
    <t>ตำแหน่งและ</t>
  </si>
  <si>
    <t>เลขที่ตำแหน่ง</t>
  </si>
  <si>
    <t>จำนวน</t>
  </si>
  <si>
    <t>เหตุผลและ</t>
  </si>
  <si>
    <t>ความจำเป็น</t>
  </si>
  <si>
    <t>ของเทศบาล</t>
  </si>
  <si>
    <t>(ที่มี/ว่าง)</t>
  </si>
  <si>
    <t>ของส่วน</t>
  </si>
  <si>
    <t>ราชการนี้</t>
  </si>
  <si>
    <t>(ที่มี/ที่ว่าง)</t>
  </si>
  <si>
    <t>ของงานนี้</t>
  </si>
  <si>
    <t>อัตราตำแหน่งพนักงานเทศบาล</t>
  </si>
  <si>
    <t>จำนวนลูกจ้าง</t>
  </si>
  <si>
    <t>(ประจำ/ชั่วคราว)</t>
  </si>
  <si>
    <t>ของส่วนราชการ</t>
  </si>
  <si>
    <t>นี้</t>
  </si>
  <si>
    <t>ตำแหน่งนี้อยู่</t>
  </si>
  <si>
    <t>ในแผนอัตรา</t>
  </si>
  <si>
    <t>กำลัง 3 ปี</t>
  </si>
  <si>
    <t>หรือไม่</t>
  </si>
  <si>
    <t>ความเห็น</t>
  </si>
  <si>
    <t>ก.ท.จ.</t>
  </si>
  <si>
    <t>(ลงชื่อ)</t>
  </si>
  <si>
    <t>ขออนุมัติ</t>
  </si>
  <si>
    <t>เป็นตำแหน่งและ</t>
  </si>
  <si>
    <t>ส่วนราชการ</t>
  </si>
  <si>
    <t>ตำแหน่งนี้อยู่ในแผน</t>
  </si>
  <si>
    <t>อัตรากำลัง 3 ปี หรือไม่</t>
  </si>
  <si>
    <t>ชื่อตำแหน่ง</t>
  </si>
  <si>
    <t>ว่าง/ไม่ว่าง</t>
  </si>
  <si>
    <t>หมายเหตุ</t>
  </si>
  <si>
    <t>เอกสารหมายเลข 3</t>
  </si>
  <si>
    <t>รายจ่ายประจำปี</t>
  </si>
  <si>
    <t>ก่อน</t>
  </si>
  <si>
    <t>ปัจจุบัน</t>
  </si>
  <si>
    <t>(บาท)</t>
  </si>
  <si>
    <t>รายจ่าย</t>
  </si>
  <si>
    <t>จำนวนเงิน</t>
  </si>
  <si>
    <t>ที่เพิ่ม</t>
  </si>
  <si>
    <t>คิดเป็น</t>
  </si>
  <si>
    <t>ร้อยละ</t>
  </si>
  <si>
    <t>รายจ่ายหมวดเงินเดือน</t>
  </si>
  <si>
    <t>พนักงานเทศบาล</t>
  </si>
  <si>
    <t>รายจ่ายหมวด</t>
  </si>
  <si>
    <t>ค่าจ้างประจำ</t>
  </si>
  <si>
    <t>ค่าจ้างชั่วคราว</t>
  </si>
  <si>
    <t>รายจ่ายประโยชน์</t>
  </si>
  <si>
    <t>ตอบแทนอื่น</t>
  </si>
  <si>
    <t>รวมรายจ่ายหมวด</t>
  </si>
  <si>
    <t>เงินเดือน ค่าจ้าง</t>
  </si>
  <si>
    <t>และประโยชน์</t>
  </si>
  <si>
    <t>รายจ่ายหมวดเงินเดือนและค่าจ้าง</t>
  </si>
  <si>
    <t>เอกสารหมายเลข 4</t>
  </si>
  <si>
    <t>ลักษณะงานที่ปฏิบัติ</t>
  </si>
  <si>
    <t>เวลาที่ใช้ต่อราย(นาที)</t>
  </si>
  <si>
    <t>ปริมาณงาน (ต่อปี)</t>
  </si>
  <si>
    <t>เวลาทั้งหมดต่อปี (นาที)</t>
  </si>
  <si>
    <t>จำนวนตำแหน่งที่ต้องการ</t>
  </si>
  <si>
    <t>บัญชีแสดงการคำนวณจำนวนอัตรากำลังในการขออนุมัติ</t>
  </si>
  <si>
    <t>เอกสารหมายเลข 5</t>
  </si>
  <si>
    <t>รวม</t>
  </si>
  <si>
    <t>ปีงบประมาณ</t>
  </si>
  <si>
    <t>ก่อน 3 ปี</t>
  </si>
  <si>
    <t>ก่อน 2 ปี</t>
  </si>
  <si>
    <t>ก่อน 1 ปี</t>
  </si>
  <si>
    <t>บัญชีแสดงปริมาณย้อนหลัง 3 ปี  เพื่อขออนุมัติ (1)</t>
  </si>
  <si>
    <t>เอกสารหมายเลข 6</t>
  </si>
  <si>
    <t>-</t>
  </si>
  <si>
    <t>อยู่</t>
  </si>
  <si>
    <t>ปรับปรุงและตัดโอน</t>
  </si>
  <si>
    <t>ไม่ว่าง</t>
  </si>
  <si>
    <t>ว่าง</t>
  </si>
  <si>
    <t>งบประมาณ</t>
  </si>
  <si>
    <t>หน่วยนับ:ระยะเวลา</t>
  </si>
  <si>
    <t>สำนักปลัดเทศบาล</t>
  </si>
  <si>
    <t>เพื่อให้เหมาะสมกับภารกิจ</t>
  </si>
  <si>
    <t>หน้าที่</t>
  </si>
  <si>
    <t>เพื่อให้เหมาะสมกับภารกิจหน้าที่</t>
  </si>
  <si>
    <t>(2561-2563)</t>
  </si>
  <si>
    <t>พนักงานจ้าง</t>
  </si>
  <si>
    <t>34 ครั้ง/ปี</t>
  </si>
  <si>
    <t>35 ครั้ง/ปี</t>
  </si>
  <si>
    <t>32 ครั้ง/ปี</t>
  </si>
  <si>
    <t>71-2-00-1101-001</t>
  </si>
  <si>
    <t>นักบริหารงานท้องถิ่น ระดับกลาง</t>
  </si>
  <si>
    <t>71-2-01-2101-001</t>
  </si>
  <si>
    <t>71-2-01-2101-002</t>
  </si>
  <si>
    <t>(ปลัดเทศบาล)</t>
  </si>
  <si>
    <t>นักจัดการงานทั่วไปปฏิบัติการ</t>
  </si>
  <si>
    <t>71-2-01-3102-001</t>
  </si>
  <si>
    <t>71-2-01-3103-001</t>
  </si>
  <si>
    <t>71-2-01-3105-001</t>
  </si>
  <si>
    <t>นักพัฒนาชุมชนชำนาญการ</t>
  </si>
  <si>
    <t>เจ้าพนักงานทะเบียนชำนาญงาน</t>
  </si>
  <si>
    <t>ปก./ชก.</t>
  </si>
  <si>
    <t>พนักงานขับรถยนต์</t>
  </si>
  <si>
    <t>76 ครั้ง/ปี</t>
  </si>
  <si>
    <t>12 ครั้ง/ปี</t>
  </si>
  <si>
    <t>11 ครั้ง/ปี</t>
  </si>
  <si>
    <t>10 ครั้ง/ปี</t>
  </si>
  <si>
    <t>74 ครั้ง/ปี</t>
  </si>
  <si>
    <t>72 ครั้ง/ปี</t>
  </si>
  <si>
    <t>1/1</t>
  </si>
  <si>
    <t>0/0</t>
  </si>
  <si>
    <t>สำนักปลัด</t>
  </si>
  <si>
    <t>ผู้ช่วยนักจัดการงานทั่วไป</t>
  </si>
  <si>
    <t>พนักงานจ้างตามภารกิจ</t>
  </si>
  <si>
    <t>กองคลัง</t>
  </si>
  <si>
    <t>นักการ</t>
  </si>
  <si>
    <t>พนักงานจ้างทั่วไป</t>
  </si>
  <si>
    <t>กองการศึกษา</t>
  </si>
  <si>
    <t>71-2-11-3801-001</t>
  </si>
  <si>
    <t>ที่</t>
  </si>
  <si>
    <t>ชื่อ - สกุล</t>
  </si>
  <si>
    <t>คนครอง</t>
  </si>
  <si>
    <t>นายทนงศักดิ์ ศรีวิเชียร</t>
  </si>
  <si>
    <t>บริหาร</t>
  </si>
  <si>
    <t>ปลัดเทศบาล(นักบริหารงานท้องถิ่น ระดับกลาง)</t>
  </si>
  <si>
    <t>อำนวยการ</t>
  </si>
  <si>
    <t>หัวหน้าสำนักปลัดเทศบาล(นักบริหารงานทั่วไป ระดับกลาง)</t>
  </si>
  <si>
    <t>ฝ่ายอำนวยการ</t>
  </si>
  <si>
    <t>ดต.ประเสริฐ  ไพรวัลย์</t>
  </si>
  <si>
    <t>หัวหน้าฝ่ายอำนวยการ (นักบริหารงานทั่วไป ระดับต้น)</t>
  </si>
  <si>
    <t>งานธุรการ</t>
  </si>
  <si>
    <t>นางสาวจารุณี  รองรัตน</t>
  </si>
  <si>
    <t>วิชาการ</t>
  </si>
  <si>
    <t>นักจัดการงานทั่วไปชำนาญการ</t>
  </si>
  <si>
    <t>นายภุชงค์  ขวัญใจ</t>
  </si>
  <si>
    <t>ทั่วไป</t>
  </si>
  <si>
    <t>เจ้าพนักงานธุรการชำนาญงาน</t>
  </si>
  <si>
    <t>นายธวัฒชัย  เจ็งสวัสดิ์</t>
  </si>
  <si>
    <t>นายสุพัฒน์  น้ามังคละกุล</t>
  </si>
  <si>
    <t>เจ้าพนักงานธุรการปฏิบัติงาน</t>
  </si>
  <si>
    <t>นายไกร    ฉิมพาลี</t>
  </si>
  <si>
    <t>ลูกจ้างประจำ</t>
  </si>
  <si>
    <t xml:space="preserve">ภารโรง </t>
  </si>
  <si>
    <t>นายไพรินทร์   หมีทอง</t>
  </si>
  <si>
    <t>นายวิรัตน์    ใจเย็น</t>
  </si>
  <si>
    <t>นายพินิจ   เกรียงไกรชัยพร</t>
  </si>
  <si>
    <t>นางพรสุข   ยิ้มพงษ์</t>
  </si>
  <si>
    <t>นางธัญญ์กมน  ช้างงาม</t>
  </si>
  <si>
    <t>ผู้ช่วยเจ้าพนักงานธุรการ</t>
  </si>
  <si>
    <t>นางสาวรัตติกาล  เหล็กสนธิ์</t>
  </si>
  <si>
    <t>นางสาวภิรายุ  ตั๊งศรีเมืองทอง</t>
  </si>
  <si>
    <t>นายฉัตรชัย  นิรันดร</t>
  </si>
  <si>
    <t>นายตระกูลศักดิ์  วรเรียน</t>
  </si>
  <si>
    <t>นายธรรมนูญ  ช้างงาม</t>
  </si>
  <si>
    <t>งานการเจ้าหน้าที่</t>
  </si>
  <si>
    <t>นายรัชพล  สุขโข</t>
  </si>
  <si>
    <t>นักทรัพยากรบุคคลปฏิบัติการ</t>
  </si>
  <si>
    <t>งานวิเคราะห์นโยบายและแผน</t>
  </si>
  <si>
    <t>นางสาวเพ็ญพร  ขวัญทอง</t>
  </si>
  <si>
    <t>นักวิเคราะห์นโยบายและแผนชำนาญการ</t>
  </si>
  <si>
    <t>งานนิติการ</t>
  </si>
  <si>
    <t>นายณรงค์  เอี่ยมละออ</t>
  </si>
  <si>
    <t>นิติกรชำนาญการพิเศษ</t>
  </si>
  <si>
    <t>งานประชาสัมพันธ์</t>
  </si>
  <si>
    <t>นางสาวภูรดา  รัตน์ประสาทพร</t>
  </si>
  <si>
    <t>ผู้ช่วยนักวิชาการประชาสัมพันธ์</t>
  </si>
  <si>
    <t>นายกษิดิ์เดช  สุขรอด</t>
  </si>
  <si>
    <t>นักจัดการงานทะเบียนและบัตรชำนาญการ</t>
  </si>
  <si>
    <t>นางกนกวรรณ  ทองหล่อ</t>
  </si>
  <si>
    <t>นักจัดการงานทะเบียนและบัตรปฏิบัติการ</t>
  </si>
  <si>
    <t>นักจัดการงานทะเบียนและบัตรปฏิบัติการ/ชำนาญการ</t>
  </si>
  <si>
    <t>นางสาวพิมนภา  ธรรมศิลา</t>
  </si>
  <si>
    <t>นางกิตติยา  กรีมิน</t>
  </si>
  <si>
    <t>งานป้องกันและบรรเทาสาธารณภัย</t>
  </si>
  <si>
    <t>นางกมลมาศ  นาคทับที</t>
  </si>
  <si>
    <t>นางมินตา  เพ็งโสภา</t>
  </si>
  <si>
    <t>นายกิตติ  อ้อเสถียร</t>
  </si>
  <si>
    <t>เจ้าพนักงานป้องกันและบรรเทาฯ ชำนาญงาน</t>
  </si>
  <si>
    <t>นายสมิง  เพ็งโสภา</t>
  </si>
  <si>
    <t>นายอำนวย  กันพร้อม</t>
  </si>
  <si>
    <t>นายถาวร  มุ่งชนะ</t>
  </si>
  <si>
    <t>นายพงษ์พัฒน์  บุญศรี</t>
  </si>
  <si>
    <t>นายณรงค์กรณ์  จันพิลา</t>
  </si>
  <si>
    <t>เจ้าพนักงานป้องกันและบรรเทาฯ ปฏิบัติงาน</t>
  </si>
  <si>
    <t>นายรุ่ง   นูมหันต์</t>
  </si>
  <si>
    <t>พนักงานขับรถยนต์ดับเพลิง</t>
  </si>
  <si>
    <t>นายอนุชา  ดาวสุข</t>
  </si>
  <si>
    <t>นายกิตติ  นิกรพันธุ์</t>
  </si>
  <si>
    <t>ผู้ช่วยเจ้าพนักงานป้องกันและบรรเทาสาธารณภัย</t>
  </si>
  <si>
    <t>นายดิเรก  ประทุมวัน</t>
  </si>
  <si>
    <t>นายวิริยะ แย้มนิยม</t>
  </si>
  <si>
    <t>พนักงานดับเพลิง</t>
  </si>
  <si>
    <t>นายศักรินทร์  แสวงสุข</t>
  </si>
  <si>
    <t>นายปรมินทร์  พยุงญาติ</t>
  </si>
  <si>
    <t>นายเกียรติศักดิ์  ปานเมฆ</t>
  </si>
  <si>
    <t>นายนิวัติ  ทันตเวช</t>
  </si>
  <si>
    <t>นายเจษฎา  สำราญ</t>
  </si>
  <si>
    <t>นายเฉลิมขวัญ  ศรีชะบา</t>
  </si>
  <si>
    <t>นายอัมพวัน  มะปรางหวาน</t>
  </si>
  <si>
    <t>นายลักษณ์  ศรีทอง</t>
  </si>
  <si>
    <t>นายกฤษฎา  หอมสุวรรณ์</t>
  </si>
  <si>
    <t>งานรักษาความสงบเรียบร้อย</t>
  </si>
  <si>
    <t>นายธีรภัทร  รองรัตน</t>
  </si>
  <si>
    <t>เจ้าพนักงานเทศกิจชำนาญงาน</t>
  </si>
  <si>
    <t>นายยุทธนา  เอี่ยมแท้</t>
  </si>
  <si>
    <t>ผู้ช่วยเจ้าพนักงานเทศกิจ</t>
  </si>
  <si>
    <t>นายธนภัทร  รินทร์นศรี</t>
  </si>
  <si>
    <t>พนักงานเทศกิจ</t>
  </si>
  <si>
    <t>นายทนงศักดิ์  กันพร้อม</t>
  </si>
  <si>
    <t>นายสุโชติ  ภู่สุวรรณ</t>
  </si>
  <si>
    <t>นายยุทธนา สาลีผล</t>
  </si>
  <si>
    <t>นางสาวศศิวรัตถ์  ภู่ดนตรี</t>
  </si>
  <si>
    <t>ผู้อำนวยการกองคลัง (นักบริหารงานการคลัง ระดับกลาง)</t>
  </si>
  <si>
    <t>ฝ่ายบริหารงานทั่วไป</t>
  </si>
  <si>
    <t>นางวัลยา  สุภาวิมล</t>
  </si>
  <si>
    <t>หัวหน้าฝ่ายบริหารงานทั่วไป(นักบริหารงานทั่วไป ระดับต้น)</t>
  </si>
  <si>
    <t>นางสาวศิรินิตย์  มีประเสริฐ</t>
  </si>
  <si>
    <t>นางสาวตวงรัตน์  ช้างงาม</t>
  </si>
  <si>
    <t>นางรุ่งอรุณ  สอสูงเนิน</t>
  </si>
  <si>
    <t>นางสุมาลี   อ่อนนิ่ม</t>
  </si>
  <si>
    <t>นางวันเพ็ญ ขำประไพ</t>
  </si>
  <si>
    <t>ฝ่ายบริหารงานคลัง</t>
  </si>
  <si>
    <t>หัวหน้าฝ่ายบริหารงานคลัง(นักบริหารงานการคลัง ระดับต้น)</t>
  </si>
  <si>
    <t>งานการเงินและบัญชี</t>
  </si>
  <si>
    <t>นางสาวศศิธร  โตริต</t>
  </si>
  <si>
    <t>นักวิชาการเงินและบัญชีปฏิบัติการ</t>
  </si>
  <si>
    <t>นางวัชราภรณ์  เสมวงษ์</t>
  </si>
  <si>
    <t>นักวิชาการเงินและบัญชีปฏิบัติการ/ชำนาญการ</t>
  </si>
  <si>
    <t>นางสาวณัฐทิดา  ทึงขำ</t>
  </si>
  <si>
    <t>นายสมชาย  เกรียงไกรชัยพร</t>
  </si>
  <si>
    <t>นายรัชวิชร์  เฉลาภักตร์วิยากูล</t>
  </si>
  <si>
    <t>นางกฤษณา  ผลสันต์</t>
  </si>
  <si>
    <t>นางสาวณชญาดา  ยิ้มพงษ์</t>
  </si>
  <si>
    <t>นายอังคาร  ปั้นน่วม</t>
  </si>
  <si>
    <t>นายสมชาย  แสนหาญ</t>
  </si>
  <si>
    <t xml:space="preserve">นายธนกร  คงดอน </t>
  </si>
  <si>
    <t>นางภัครินทร์  พานทอง</t>
  </si>
  <si>
    <t>นางสาวสมคิด  เขียนประดิษฐ์</t>
  </si>
  <si>
    <t>คนงานทั่วไป</t>
  </si>
  <si>
    <t>นายสมชาย  จันทร์ภูมิ</t>
  </si>
  <si>
    <t>นายอมรเทพ  เขียวฉอ้อน</t>
  </si>
  <si>
    <t>งานพัสดุและทรัพย์สิน</t>
  </si>
  <si>
    <t>เจ้าพนักงานพัสดุปฏิบัติงาน/ชำนาญงาน</t>
  </si>
  <si>
    <t>นายสุพร  อินทรสุวรรณ</t>
  </si>
  <si>
    <t>ผู้ช่วยนักวิชาการพัสดุ</t>
  </si>
  <si>
    <t>งานผลประโยชน์และกิจการพาณิชย์</t>
  </si>
  <si>
    <t>นางสาวรัชนี  เปี่ยมศิริ</t>
  </si>
  <si>
    <t>นางอัจฉรา  ตระกูลวงษ์</t>
  </si>
  <si>
    <t>เจ้าพนักงานจัดเก็บรายได้ชำนาญงาน</t>
  </si>
  <si>
    <t>นางประภาพร  เถกิงศรี</t>
  </si>
  <si>
    <t>จนท.ทะเบียนทรัพย์สิน</t>
  </si>
  <si>
    <t>งานแผนที่และทะเบียนทรัพย์สิน</t>
  </si>
  <si>
    <t>นายชยุต  ปานวิเชียร</t>
  </si>
  <si>
    <t>นายช่างโยธาอาวุโส</t>
  </si>
  <si>
    <t>กองช่าง</t>
  </si>
  <si>
    <t>นางสาวธิติญา  วสุนันต์</t>
  </si>
  <si>
    <t>นายสุริยันต์   ใจอ่อน</t>
  </si>
  <si>
    <t>นายพัลลภ  เกิดเปี่ยม</t>
  </si>
  <si>
    <t>นายพิธิวัต  เขียนประดิษฐ์</t>
  </si>
  <si>
    <t>นายสานิตย์  น้ำทิพย์</t>
  </si>
  <si>
    <t>นางสาวธนัชพร  รองรัตน</t>
  </si>
  <si>
    <t>นางสาวพรทิพย์  แก้วอุดม</t>
  </si>
  <si>
    <t>นางราตรี  ไทยแสน</t>
  </si>
  <si>
    <t>นางสุนีย์  บุญประดับ</t>
  </si>
  <si>
    <t>นายจิระทีปต์  บุญประดับ</t>
  </si>
  <si>
    <t>นายครรชิต  นาคทอง</t>
  </si>
  <si>
    <t>นางรัชชุดา  อ่อนกาสิน</t>
  </si>
  <si>
    <t>นายอุเทน  วงษ์กลัด</t>
  </si>
  <si>
    <t>นางรัตนา  สมถะธัญกรณ์</t>
  </si>
  <si>
    <t>นายอุเทน  ล้อมขุนทด</t>
  </si>
  <si>
    <t>นางสาวบุญลือ  รอดเจริญ</t>
  </si>
  <si>
    <t>นายพิษณุ  บุญกระจ่าง</t>
  </si>
  <si>
    <t>นายสุจินต์  สังข์สุวรรณ</t>
  </si>
  <si>
    <t>นายรุ่งโรจน์  แสงโพธิ์ทอง</t>
  </si>
  <si>
    <t>นายสามารถ  เขียนประดิษฐ์</t>
  </si>
  <si>
    <t>ฝ่ายแบบแผนและก่อสร้าง</t>
  </si>
  <si>
    <t>หัวฝ่ายแบบแผนและก่อสร้าง(นักบริหารงานช่าง ดับต้น)</t>
  </si>
  <si>
    <t>สถาปนิกปฏิบัติการ/ชำนาญการ</t>
  </si>
  <si>
    <t>นายจิระวัฒน์  ปัญญประเสริฐกุล</t>
  </si>
  <si>
    <t>นายธีระ  เฉลยโภชน์</t>
  </si>
  <si>
    <t>นายสายัณห์  ศรีสุธรรม</t>
  </si>
  <si>
    <t>นายช่างโยธาชำนาญงาน</t>
  </si>
  <si>
    <t>นายช่างโยธาชำนาญปฏิบัติงาน/ชำนาญงาน</t>
  </si>
  <si>
    <t>นายศิรัฐวิฒญ์  เพ็งโสภากูล</t>
  </si>
  <si>
    <t>ผู้ช่วยนายช่างผังเมือง</t>
  </si>
  <si>
    <t>นายธวัชชัย  สิทธิมานะชัย</t>
  </si>
  <si>
    <t>ผู้ช่วยนายช่างโยธา</t>
  </si>
  <si>
    <t>นางสุจิตรา  ลือสถาน</t>
  </si>
  <si>
    <t>นายธเนศ  สุดวิสัย</t>
  </si>
  <si>
    <t>งานวิศวกรรม</t>
  </si>
  <si>
    <t>นายธนากร  สีเหลือง</t>
  </si>
  <si>
    <t>วิศวะกรโยธาชำนาญการ</t>
  </si>
  <si>
    <t>นายฉัตรชัย  สิทธิมานะชัย</t>
  </si>
  <si>
    <t>งานสาธารณูปโภค</t>
  </si>
  <si>
    <t>นายพิเชษฐ์   จันพิลา</t>
  </si>
  <si>
    <t>ผู้ช่วยช่างปูน</t>
  </si>
  <si>
    <t>งานสวนสาธารณะ</t>
  </si>
  <si>
    <t>นายประทีป  ไชยชมพู</t>
  </si>
  <si>
    <t>ผู้ช่วยนักวิชาการสวนสาธารณะ</t>
  </si>
  <si>
    <t>งานจัดสถานที่และการไฟฟ้าสาธารณะ</t>
  </si>
  <si>
    <t>นายจีรพงศ์  เงินพูล</t>
  </si>
  <si>
    <t>นายช่างไฟฟ้าชำนาญงาน</t>
  </si>
  <si>
    <t>นายคฑาวุฒิ  ยิ้มละม้าย</t>
  </si>
  <si>
    <t>นายช่างศิลป์ปฏิบัติงาน</t>
  </si>
  <si>
    <t>นายนิพนธ์  ทองสมบัติ</t>
  </si>
  <si>
    <t>ผู้ช่วยช่างไฟฟ้า</t>
  </si>
  <si>
    <t>นายปริญญา  มะปรางหวาน</t>
  </si>
  <si>
    <t>ผู้ช่วยนายช่างไฟฟ้า</t>
  </si>
  <si>
    <t>กองสาธารณสุขและสิ่งแวดล้อม</t>
  </si>
  <si>
    <t>นางรุ่งทิวา  มากอิ่ม</t>
  </si>
  <si>
    <t>ผู้อำนวยการกองสาธารณสุขฯ(นักบริหารงานสาธารณสุข ระดับกลาง)</t>
  </si>
  <si>
    <t>นางสาวดวงพร  สุขอารมย์</t>
  </si>
  <si>
    <t>นางขวัญฤดี  แสงโพธิ์ทอง</t>
  </si>
  <si>
    <t>นายแมน    เอี่ยมสำอางค์</t>
  </si>
  <si>
    <t>นางสาวดวงใจ  อาศัยราช</t>
  </si>
  <si>
    <t>นายปัญญา  เกตุสุวรรณ์</t>
  </si>
  <si>
    <t>พนักงานขับรถยนต์(ผู้มีทักษะ)</t>
  </si>
  <si>
    <t>นายธนพัทธ์  อ่อนน้อม</t>
  </si>
  <si>
    <t>นางสาวสุพรรณี  ท่านัดธี</t>
  </si>
  <si>
    <t>นางพยุง  สายสาสตร์</t>
  </si>
  <si>
    <t>นางสาวภัทราวดี  สิตตะวิบุล</t>
  </si>
  <si>
    <t>นายทรงยศ  ยอดมั่น</t>
  </si>
  <si>
    <t>นายบุญมาก  ศิลามาศ</t>
  </si>
  <si>
    <t>นายนิรุต  ขาวชื่น</t>
  </si>
  <si>
    <t>นายวิทูร  ศรีสุภาพ</t>
  </si>
  <si>
    <t>นายสมชาย  เอี่ยมสำอางค์</t>
  </si>
  <si>
    <t>นายศรีไพร  พูลศักดิ์</t>
  </si>
  <si>
    <t>นายสมใจ  ภู่เมือง</t>
  </si>
  <si>
    <t>นายบุญสม  แจ่มแจ้ง</t>
  </si>
  <si>
    <t>นายอนัฐพล  บุญหิรันดร</t>
  </si>
  <si>
    <t>งานรักษาความสะอาด</t>
  </si>
  <si>
    <t>นายราชิต  สุภาวิมล</t>
  </si>
  <si>
    <t>เจ้าพนักงานสาธารณสุขปฏิบัติงาน</t>
  </si>
  <si>
    <t xml:space="preserve">งานศูนย์บริการสาธารณสุข </t>
  </si>
  <si>
    <t>นางพูลศรี  กมุท</t>
  </si>
  <si>
    <t>พยาบาลวิชาชีพชำนาญการ</t>
  </si>
  <si>
    <t>งานส่งเสริมสุขภาพ</t>
  </si>
  <si>
    <t>นางสาวกฤตยา  วงษ์นรินทร์</t>
  </si>
  <si>
    <t>ผู้ช่วยนักวิชาการสาธารณสุข</t>
  </si>
  <si>
    <t>งานโรงงานกำจัดมูลฝอย</t>
  </si>
  <si>
    <t>นายดุสิต  พุ่มพวง</t>
  </si>
  <si>
    <t>นายช่างเครื่องกลชำนาญงาน</t>
  </si>
  <si>
    <t>นายสุวัจชัย  ธนเสนีวัฒน์</t>
  </si>
  <si>
    <t>นางสาวอติกานต์  ลีลากร</t>
  </si>
  <si>
    <t>นายโสภณ  ส่งวงษ์จินดา</t>
  </si>
  <si>
    <t>ผู้ช่วยนายช่างเครื่องกล</t>
  </si>
  <si>
    <t>ผู้อำนวยการกองการศึกษา(นักบริหารงานศึกษา ระดับกลาง)</t>
  </si>
  <si>
    <t>นางสาวอมรา  รองรัตน</t>
  </si>
  <si>
    <t>นายเวโรจน์  ช้างงาม</t>
  </si>
  <si>
    <t>นางอัญชลี  วรรณรังษี</t>
  </si>
  <si>
    <t>เจ้าพนักงานการเงินและบัญชีชำนาญงาน</t>
  </si>
  <si>
    <t>ฝ่ายบริการศึกษา</t>
  </si>
  <si>
    <t>นางนันทพร  แสงยุนนท์</t>
  </si>
  <si>
    <t>หัวหน้าฝ่ายบริหารการศึกษา(นักบริหารงานศึกษา ระดับต้น)</t>
  </si>
  <si>
    <t>นางสาวอุบลรัตน์  จำนงสุข</t>
  </si>
  <si>
    <t>ผู้ช่วยบรรณารักษ์</t>
  </si>
  <si>
    <t>นางสาวรัตนา  รัตนถาวร</t>
  </si>
  <si>
    <t>นางสาวจารุวรรณ โรจน์อำพร</t>
  </si>
  <si>
    <t>นางสาวมิ่งขวัญ  หวังสะแล่ะห์</t>
  </si>
  <si>
    <t>นางสาวนันทวรรณ  อำพันธุ์</t>
  </si>
  <si>
    <t>นักวิชาการศึกษาชำนาญการ</t>
  </si>
  <si>
    <t>นางวันทนีย์  เฮงประเสริฐ</t>
  </si>
  <si>
    <t>นางสาวสุทธามาศ  แจ้งสว่างศรี</t>
  </si>
  <si>
    <t>กองสวัสดิการสังคม</t>
  </si>
  <si>
    <t>ผู้อำนวยการกองสวัสดิการสังคม(นักบริหารงานสวัสดิการสังคม ระดับต้น)</t>
  </si>
  <si>
    <t>นางจิดาภา  ฮวบเจริญ</t>
  </si>
  <si>
    <t>นางตรีนุช    วงษ์เกตุ</t>
  </si>
  <si>
    <t>นายกิตติศักดิ์ ศรีสุภผลโภชน์</t>
  </si>
  <si>
    <t>นายปฏิพัทธ์ บัวศรี</t>
  </si>
  <si>
    <t>งานสังคมสงเคราะห์</t>
  </si>
  <si>
    <t>นายเฉลิมพล  หล่ำวรัตน์</t>
  </si>
  <si>
    <t>งานสวัสดิการเด็กและเยาวชน</t>
  </si>
  <si>
    <t>นางสาววรรณวิสา  เถื่อนวิถี</t>
  </si>
  <si>
    <t>เจ้าพนักงานพัฒนาชุมชนชำนาญงาน</t>
  </si>
  <si>
    <t>นายนพดล  ชัยยะ</t>
  </si>
  <si>
    <t>ฝ่ายพัฒนาชุมชน</t>
  </si>
  <si>
    <t>งานพัฒนาชุมชน</t>
  </si>
  <si>
    <t>หัวหน้าฝ่ายพัฒนาชุมชน(นักบริหารงานสวัสดิการสังคม)</t>
  </si>
  <si>
    <t>นายเอกรินทร์  แสงโพธิ์ทอง</t>
  </si>
  <si>
    <t>นางสาววรรษมน  สุวพันธุ์</t>
  </si>
  <si>
    <t>นางสาวกาญจนา  นาคหัวเพ็ชร</t>
  </si>
  <si>
    <t>นายวศิน  แก้วสุวรรณ</t>
  </si>
  <si>
    <t>นางสาวดนุชา  ผลหาญ</t>
  </si>
  <si>
    <t>ผู้ช่วยนักพัฒนาชุมชน</t>
  </si>
  <si>
    <t>นายชัยยุทธ  สูงเจริญ</t>
  </si>
  <si>
    <t>ผู้ช่วยเจ้าพนักงานพัฒนาชุมชน</t>
  </si>
  <si>
    <t>นายสุทัศ  เกตุวงษ์</t>
  </si>
  <si>
    <t>13/3</t>
  </si>
  <si>
    <t>เทศบาลเมืองอ่างทอง</t>
  </si>
  <si>
    <t xml:space="preserve">(ลงชื่อ) </t>
  </si>
  <si>
    <t xml:space="preserve">                     ( นายทนงศักดิ์  ศรีวิเชียร )</t>
  </si>
  <si>
    <t>( นางสาวอรวรรณ  สุวพันธุ์ )</t>
  </si>
  <si>
    <t>รองนายกเทศมนตรี รักษาราชการแทน</t>
  </si>
  <si>
    <t>นายกเทศมนตรีเมืองอ่างทอง</t>
  </si>
  <si>
    <t>ผู้ช่วยนักทรัพยากรบุคคล</t>
  </si>
  <si>
    <t>( นายทนงศักดิ์  ศรีวิเชียร )</t>
  </si>
  <si>
    <t>ปลัดเทศบาลเมืองอ่างทอง</t>
  </si>
  <si>
    <t>เพื่อปรับลดค่าภาระใช้จ่าย</t>
  </si>
  <si>
    <t>ยุบเลิก</t>
  </si>
  <si>
    <t>71-2-05-3101-001</t>
  </si>
  <si>
    <t>เอกสารหมายเลข 2</t>
  </si>
  <si>
    <t>เอกสารหมายเลข 1</t>
  </si>
  <si>
    <t>ประเภทตำแหน่ง</t>
  </si>
  <si>
    <t>71-2-01-1101-001</t>
  </si>
  <si>
    <t>71-2-01-3104-001</t>
  </si>
  <si>
    <t>71-2-01-3104-002</t>
  </si>
  <si>
    <t>71-2-01-3104-003</t>
  </si>
  <si>
    <t>71-2-01-4101-002</t>
  </si>
  <si>
    <t>71-2-01-4101-003</t>
  </si>
  <si>
    <t>71-2-01-4101-004</t>
  </si>
  <si>
    <t>71-2-01-4101-005</t>
  </si>
  <si>
    <t>71-2-01-4101-006</t>
  </si>
  <si>
    <t>71-2-01-4102-002</t>
  </si>
  <si>
    <t>71-2-01-4102-003</t>
  </si>
  <si>
    <t>71-2-01-4804-001</t>
  </si>
  <si>
    <t>71-2-01-4805-001</t>
  </si>
  <si>
    <t>71-2-01-4805-002</t>
  </si>
  <si>
    <t>71-2-01-4805-003</t>
  </si>
  <si>
    <t>71-2-01-4805-004</t>
  </si>
  <si>
    <t>71-2-01-4805-005</t>
  </si>
  <si>
    <t>71-2-01-4805-006</t>
  </si>
  <si>
    <t>71-2-04-2102-001</t>
  </si>
  <si>
    <t>71-2-04-2102-002</t>
  </si>
  <si>
    <t>71-2-04-2101-003</t>
  </si>
  <si>
    <t>71-2-04-3101-003</t>
  </si>
  <si>
    <t>71-2-04-3101-002</t>
  </si>
  <si>
    <t>71-2-04-3201-001</t>
  </si>
  <si>
    <t>71-2-04-3201-002</t>
  </si>
  <si>
    <t>71-2-04-3201-003</t>
  </si>
  <si>
    <t>71-2-04-4101-007</t>
  </si>
  <si>
    <t>71-2-04-4101-008</t>
  </si>
  <si>
    <t>71-2-04-4203-003</t>
  </si>
  <si>
    <t>71-2-04-4204-002</t>
  </si>
  <si>
    <t>71-2-04-4611-001</t>
  </si>
  <si>
    <t>71-2-05-2103-001</t>
  </si>
  <si>
    <t>ผู้อำนวยการกองช่าง (นักบริหารงานช่าง ระดับกลาง)</t>
  </si>
  <si>
    <t>นางธิติญา วสุนันต์</t>
  </si>
  <si>
    <t>71-2-05-2101-004</t>
  </si>
  <si>
    <t>71-2-05-2103-002</t>
  </si>
  <si>
    <t>71-2-05-3701-003</t>
  </si>
  <si>
    <t>71-2-05-3702-001</t>
  </si>
  <si>
    <t>71-2-05-4611-002</t>
  </si>
  <si>
    <t>71-2-05-4611-003</t>
  </si>
  <si>
    <t>71-2-05-4611-004</t>
  </si>
  <si>
    <t>71-2-05-4611-006</t>
  </si>
  <si>
    <t>71-2-05-4611-007</t>
  </si>
  <si>
    <t>71-2-05-4706-001</t>
  </si>
  <si>
    <t>71-2-05-4708-001</t>
  </si>
  <si>
    <t>71-2-06-2104-001</t>
  </si>
  <si>
    <t>71-2-06-3602-002</t>
  </si>
  <si>
    <t>71-2-06-4101-010</t>
  </si>
  <si>
    <t>71-2-06-4101-011</t>
  </si>
  <si>
    <t>71-2-06-4705-001</t>
  </si>
  <si>
    <t>71-2-06-4601-001</t>
  </si>
  <si>
    <t>71-2-06-4706-002</t>
  </si>
  <si>
    <t>71-2-08-2107-001</t>
  </si>
  <si>
    <t>71-2-08-2107-002</t>
  </si>
  <si>
    <t>71-2-08-3101-004</t>
  </si>
  <si>
    <t>71-2-08-3803-001</t>
  </si>
  <si>
    <t>71-2-08-4101-012</t>
  </si>
  <si>
    <t>71-2-08-4201-001</t>
  </si>
  <si>
    <t>71-2-11-2105-001</t>
  </si>
  <si>
    <t>71-2-11-2105-002</t>
  </si>
  <si>
    <t>71-2-11-3801-002</t>
  </si>
  <si>
    <t>71-2-11-3801-003</t>
  </si>
  <si>
    <t>71-2-11-3801-004</t>
  </si>
  <si>
    <t>71-2-11-4101-013</t>
  </si>
  <si>
    <t>71-2-11-4801-001</t>
  </si>
  <si>
    <t>71-2-11-4801-002</t>
  </si>
  <si>
    <t>71-2-11-4801-003</t>
  </si>
  <si>
    <t>71-2-11-4801-004</t>
  </si>
  <si>
    <t>นายประเสริฐ  เกษพิทักษ์</t>
  </si>
  <si>
    <t>นายธนภัทร รินทร์นศรี</t>
  </si>
  <si>
    <r>
      <t xml:space="preserve">2)  ส่วนราชการ    </t>
    </r>
    <r>
      <rPr>
        <b/>
        <sz val="16"/>
        <color theme="1"/>
        <rFont val="TH SarabunIT๙"/>
        <family val="2"/>
      </rPr>
      <t>กองคลัง</t>
    </r>
    <r>
      <rPr>
        <sz val="16"/>
        <color theme="1"/>
        <rFont val="TH SarabunIT๙"/>
        <family val="2"/>
      </rPr>
      <t xml:space="preserve">     มีกรอบตำแหน่งดังนี้  </t>
    </r>
  </si>
  <si>
    <r>
      <t xml:space="preserve">1)  ส่วนราชการ    </t>
    </r>
    <r>
      <rPr>
        <b/>
        <sz val="16"/>
        <color theme="1"/>
        <rFont val="TH SarabunIT๙"/>
        <family val="2"/>
      </rPr>
      <t>สำนักปลัดเทศบาล</t>
    </r>
    <r>
      <rPr>
        <sz val="16"/>
        <color theme="1"/>
        <rFont val="TH SarabunIT๙"/>
        <family val="2"/>
      </rPr>
      <t xml:space="preserve">     มีกรอบตำแหน่งดังนี้  </t>
    </r>
  </si>
  <si>
    <r>
      <t xml:space="preserve">3)  ส่วนราชการ    </t>
    </r>
    <r>
      <rPr>
        <b/>
        <sz val="16"/>
        <color theme="1"/>
        <rFont val="TH SarabunIT๙"/>
        <family val="2"/>
      </rPr>
      <t>กองช่าง</t>
    </r>
    <r>
      <rPr>
        <sz val="16"/>
        <color theme="1"/>
        <rFont val="TH SarabunIT๙"/>
        <family val="2"/>
      </rPr>
      <t xml:space="preserve">     มีกรอบตำแหน่งดังนี้  </t>
    </r>
  </si>
  <si>
    <r>
      <t xml:space="preserve">4)  ส่วนราชการ    </t>
    </r>
    <r>
      <rPr>
        <b/>
        <sz val="16"/>
        <color theme="1"/>
        <rFont val="TH SarabunIT๙"/>
        <family val="2"/>
      </rPr>
      <t>กองสาธารณสุขและสิ่งแวดล้อม</t>
    </r>
    <r>
      <rPr>
        <sz val="16"/>
        <color theme="1"/>
        <rFont val="TH SarabunIT๙"/>
        <family val="2"/>
      </rPr>
      <t xml:space="preserve">     มีกรอบตำแหน่งดังนี้  </t>
    </r>
  </si>
  <si>
    <r>
      <t xml:space="preserve">5)  ส่วนราชการ    </t>
    </r>
    <r>
      <rPr>
        <b/>
        <sz val="16"/>
        <color theme="1"/>
        <rFont val="TH SarabunIT๙"/>
        <family val="2"/>
      </rPr>
      <t>กองการศึกษา</t>
    </r>
    <r>
      <rPr>
        <sz val="16"/>
        <color theme="1"/>
        <rFont val="TH SarabunIT๙"/>
        <family val="2"/>
      </rPr>
      <t xml:space="preserve">     มีกรอบตำแหน่งดังนี้  </t>
    </r>
  </si>
  <si>
    <r>
      <t xml:space="preserve">6)  ส่วนราชการ    </t>
    </r>
    <r>
      <rPr>
        <b/>
        <sz val="16"/>
        <color theme="1"/>
        <rFont val="TH SarabunIT๙"/>
        <family val="2"/>
      </rPr>
      <t>กองสัวสดิการสังคม</t>
    </r>
    <r>
      <rPr>
        <sz val="16"/>
        <color theme="1"/>
        <rFont val="TH SarabunIT๙"/>
        <family val="2"/>
      </rPr>
      <t xml:space="preserve">     มีกรอบตำแหน่งดังนี้  </t>
    </r>
  </si>
  <si>
    <t>นักบริหารงานช่าง</t>
  </si>
  <si>
    <t>นักบริหารงานทั่วไป</t>
  </si>
  <si>
    <t>พนักงานขับรถยนต์ จำวน 2 อัตรา</t>
  </si>
  <si>
    <t>นักบริหารงานศึกษา</t>
  </si>
  <si>
    <t>ทั้งหมด</t>
  </si>
  <si>
    <t>การวิเคราะห์การกำหนดอัตรากำลังเพิ่มของพนักงานเทศบาล</t>
  </si>
  <si>
    <t>เทศบาลเมืองอ่างทอง  จังหวัดอ่างทอง</t>
  </si>
  <si>
    <t>ชื่อสายงาน</t>
  </si>
  <si>
    <t>เลขที่
ตำแหน่ง</t>
  </si>
  <si>
    <t>ระดับ
ตำแหน่ง</t>
  </si>
  <si>
    <t>จำนวน
ทั้งหมด</t>
  </si>
  <si>
    <t>จำนวนที่มีอยู่</t>
  </si>
  <si>
    <t>อัตราตำแหน่งที่คาดว่าจะต้องใช้ในช่วงระยะ 
3 ปี ข้างหน้า</t>
  </si>
  <si>
    <t>อัตรากำลังคน
เพิ่ม/ลด</t>
  </si>
  <si>
    <t>ภาระค่าใช้จ่าย
ที่เพิ่มขึ้น (2)</t>
  </si>
  <si>
    <t>ค่าใช้จ่ายรวม (3)</t>
  </si>
  <si>
    <t>เงินเดือน</t>
  </si>
  <si>
    <t>เงินประจำ ตน.</t>
  </si>
  <si>
    <t>ค่าตอบแทน</t>
  </si>
  <si>
    <t>จำนวนคน</t>
  </si>
  <si>
    <t>เลื่อนเงินเดือน 1ขั้น</t>
  </si>
  <si>
    <t>ผลต่างเงินเดือน(2)</t>
  </si>
  <si>
    <t>จำนวนเงิน (1)</t>
  </si>
  <si>
    <t>1 เ.ม.ย.62</t>
  </si>
  <si>
    <t>นักบริหารงานท้องถิ่น</t>
  </si>
  <si>
    <t>กลาง</t>
  </si>
  <si>
    <t>ทนงศักดิ์</t>
  </si>
  <si>
    <t>ชูชาติ(ย้าย)</t>
  </si>
  <si>
    <t>หัวหน้าฝ่ายอำนวยการ</t>
  </si>
  <si>
    <t>ต้น</t>
  </si>
  <si>
    <t>ประเสริฐ</t>
  </si>
  <si>
    <t>นักทรัพยากรบุคคล</t>
  </si>
  <si>
    <t>ปก.</t>
  </si>
  <si>
    <t>รัชพล</t>
  </si>
  <si>
    <t>นักวิเคราะห์นโยบายฯ</t>
  </si>
  <si>
    <t>ชก.</t>
  </si>
  <si>
    <t>เพ็ญพร</t>
  </si>
  <si>
    <t>นักจัดการงานทะเบียนฯ</t>
  </si>
  <si>
    <t>กษิดิ์เดช</t>
  </si>
  <si>
    <t>นิติกร</t>
  </si>
  <si>
    <t>ชก.พษ.</t>
  </si>
  <si>
    <t>ณรงค์</t>
  </si>
  <si>
    <t>เจ้าพนักงานธุรการ</t>
  </si>
  <si>
    <t>ชง.</t>
  </si>
  <si>
    <t>กมลมาศ</t>
  </si>
  <si>
    <t>ภุชงค์</t>
  </si>
  <si>
    <t>มินตา</t>
  </si>
  <si>
    <t>ธวัฒชัย</t>
  </si>
  <si>
    <t>ปง.</t>
  </si>
  <si>
    <t>สุพัฒน์</t>
  </si>
  <si>
    <t>เจ้าพนักงานทะเบียน</t>
  </si>
  <si>
    <t>พิมนภา</t>
  </si>
  <si>
    <t>กิตติยา</t>
  </si>
  <si>
    <t>เจ้าพนักงานเทศกิจ</t>
  </si>
  <si>
    <t>ธีรภัทร</t>
  </si>
  <si>
    <t>เจ้าพนักงานป้องกันฯ</t>
  </si>
  <si>
    <t>กิตติ</t>
  </si>
  <si>
    <t>สมิง</t>
  </si>
  <si>
    <t>อำนวย</t>
  </si>
  <si>
    <t>ถาวร</t>
  </si>
  <si>
    <t>พงษ์พัฒน์</t>
  </si>
  <si>
    <t>ณรงค์กร</t>
  </si>
  <si>
    <t>รัตติกาล</t>
  </si>
  <si>
    <t>ภารโรง</t>
  </si>
  <si>
    <t>ไกร</t>
  </si>
  <si>
    <t>ภิรายุ</t>
  </si>
  <si>
    <t>ฉัตรชัย</t>
  </si>
  <si>
    <t>วิรัตน์</t>
  </si>
  <si>
    <t>ตระกูลศักดิ์</t>
  </si>
  <si>
    <t>พินิจ</t>
  </si>
  <si>
    <t>ธรรมนูญ</t>
  </si>
  <si>
    <t>พรสุข</t>
  </si>
  <si>
    <t>วิริยะ</t>
  </si>
  <si>
    <t>รุ่ง</t>
  </si>
  <si>
    <t>ศักรินทร์</t>
  </si>
  <si>
    <t>ปรมินทร์</t>
  </si>
  <si>
    <t>เกียรติศักดิ์</t>
  </si>
  <si>
    <t>ผช.นวก.ประชาสัมพันธ์</t>
  </si>
  <si>
    <t>ภูรดา</t>
  </si>
  <si>
    <t>นิวัต</t>
  </si>
  <si>
    <t>ธัญญ์กมล</t>
  </si>
  <si>
    <t>เฉลิมขวัญ</t>
  </si>
  <si>
    <t>ผช.จพง.ป้องกันฯ</t>
  </si>
  <si>
    <t>อัมพวัน</t>
  </si>
  <si>
    <t>ดิเรก</t>
  </si>
  <si>
    <t>ลักษณ์</t>
  </si>
  <si>
    <t>อนุชา</t>
  </si>
  <si>
    <t>กฤษฎา</t>
  </si>
  <si>
    <t>ผช.จพง.เทศกิจ</t>
  </si>
  <si>
    <t>ยุทธนา</t>
  </si>
  <si>
    <t>ธนภัทร</t>
  </si>
  <si>
    <t>สุโชติ</t>
  </si>
  <si>
    <t>นักบริหารงานคลัง</t>
  </si>
  <si>
    <t>ศศิวรัตถ์</t>
  </si>
  <si>
    <t>หัวหน้าฝ่ายบริหารงานทั่วไป</t>
  </si>
  <si>
    <t>วัลยา</t>
  </si>
  <si>
    <t>หัวหน้าฝ่ายบริหารงานคลัง</t>
  </si>
  <si>
    <t>นักจัดการงานทั่วไป</t>
  </si>
  <si>
    <t>ศิรินิตย์</t>
  </si>
  <si>
    <t>รัชนี</t>
  </si>
  <si>
    <t>นักวิชาการเงินและบัญชี</t>
  </si>
  <si>
    <t>ศศิธร</t>
  </si>
  <si>
    <t>วัชราภรณ์</t>
  </si>
  <si>
    <t>ตวงรัตน์</t>
  </si>
  <si>
    <t>รุ่งอรุณ</t>
  </si>
  <si>
    <t>เจ้าพนักงานพัสดุ</t>
  </si>
  <si>
    <t>ปง./ชง.</t>
  </si>
  <si>
    <t>เจ้าพนักงานจัดเก็บรายได้</t>
  </si>
  <si>
    <t>อัจฉรา</t>
  </si>
  <si>
    <t>ณัฐทิดา</t>
  </si>
  <si>
    <t>นายช่างโยธา</t>
  </si>
  <si>
    <t>อาวุโส</t>
  </si>
  <si>
    <t>ชยุต</t>
  </si>
  <si>
    <t>สมชาย</t>
  </si>
  <si>
    <t>รัชวิชร์</t>
  </si>
  <si>
    <t>กฤษณา</t>
  </si>
  <si>
    <t>สุมาลี</t>
  </si>
  <si>
    <t>ณชญาดา</t>
  </si>
  <si>
    <t>เจ้าหน้าที่ทะเบียนทรัพย์สิน</t>
  </si>
  <si>
    <t>อังคาร</t>
  </si>
  <si>
    <t>ธนกร</t>
  </si>
  <si>
    <t>ผู้ช่วยนักวิชการพัสดุ</t>
  </si>
  <si>
    <t>สุพร</t>
  </si>
  <si>
    <t>ภัครินทร์</t>
  </si>
  <si>
    <t>วันเพ็ญ</t>
  </si>
  <si>
    <t>สมคิด</t>
  </si>
  <si>
    <t>อมรเทพ</t>
  </si>
  <si>
    <t>ธิติญา</t>
  </si>
  <si>
    <t>วิศวกรโยธา</t>
  </si>
  <si>
    <t>จารุณี</t>
  </si>
  <si>
    <t>สถาปนิก</t>
  </si>
  <si>
    <t>จิระวัฒน์</t>
  </si>
  <si>
    <t>ธีระ</t>
  </si>
  <si>
    <t>สายัณห์</t>
  </si>
  <si>
    <t>นายช่างไฟฟ้า</t>
  </si>
  <si>
    <t>จีรพงศ์</t>
  </si>
  <si>
    <t>นายช่างศิลป์</t>
  </si>
  <si>
    <t>คฑาวุฒิ</t>
  </si>
  <si>
    <t>อุเทน</t>
  </si>
  <si>
    <t>รัตนา</t>
  </si>
  <si>
    <t>สุริยันต์</t>
  </si>
  <si>
    <t>สามารถ</t>
  </si>
  <si>
    <t>สุทัศน์</t>
  </si>
  <si>
    <t>รุ่งโรจน์</t>
  </si>
  <si>
    <t>พิเชษฐ์</t>
  </si>
  <si>
    <t>สุจินต์</t>
  </si>
  <si>
    <t>พิษณุ</t>
  </si>
  <si>
    <t>บุญลือ</t>
  </si>
  <si>
    <t>ผู้ช่วย นวก.สวนสาธารณะ</t>
  </si>
  <si>
    <t>ประทีป</t>
  </si>
  <si>
    <t>ศิรัฐวิชญ์</t>
  </si>
  <si>
    <t>รัชชุดา</t>
  </si>
  <si>
    <t>ธวัชชัย</t>
  </si>
  <si>
    <t>ครรชิต</t>
  </si>
  <si>
    <t>สุจิตรา</t>
  </si>
  <si>
    <t>จีระทีปต์</t>
  </si>
  <si>
    <t>ธเนศ</t>
  </si>
  <si>
    <t>สุนีย์</t>
  </si>
  <si>
    <t>นิพนธ์</t>
  </si>
  <si>
    <t>ราตรี</t>
  </si>
  <si>
    <t>ปริญญา</t>
  </si>
  <si>
    <t>พรทิพย์</t>
  </si>
  <si>
    <t>พัลลภ</t>
  </si>
  <si>
    <t>สานิตย์</t>
  </si>
  <si>
    <t>ธนัชพร</t>
  </si>
  <si>
    <t>กองสาธารณสุขฯ</t>
  </si>
  <si>
    <t>นักบริหารงานสาธารณสุขฯ</t>
  </si>
  <si>
    <t>รุ่งทิวา</t>
  </si>
  <si>
    <t>พยาบาลวิชาชีพ</t>
  </si>
  <si>
    <t>พูลศรี</t>
  </si>
  <si>
    <t>ดวงพร</t>
  </si>
  <si>
    <t>ขวัญฤดี</t>
  </si>
  <si>
    <t>จพง.สาธารณสุขชุมชน</t>
  </si>
  <si>
    <t>ราชิต</t>
  </si>
  <si>
    <t>นายช่างเครื่องกล</t>
  </si>
  <si>
    <t>ดุสิต</t>
  </si>
  <si>
    <t>วิทูร</t>
  </si>
  <si>
    <t>สุวัจชัย</t>
  </si>
  <si>
    <t>ศรีไพร</t>
  </si>
  <si>
    <t>สมใจ</t>
  </si>
  <si>
    <t>แมน</t>
  </si>
  <si>
    <t>บุญสม</t>
  </si>
  <si>
    <t>ดวงใจ</t>
  </si>
  <si>
    <t>อนัฐพล</t>
  </si>
  <si>
    <t>ธนพัทธ์</t>
  </si>
  <si>
    <t>สุพรรณี</t>
  </si>
  <si>
    <t>ผู้ช่วย นวก.สาธารณสุข</t>
  </si>
  <si>
    <t>กฤตยา</t>
  </si>
  <si>
    <t>พยุง</t>
  </si>
  <si>
    <t>อติกานต์</t>
  </si>
  <si>
    <t>ภัทราวดี</t>
  </si>
  <si>
    <t>พนักงานขับรถยนต์(ทักษะ)</t>
  </si>
  <si>
    <t>โสภณ</t>
  </si>
  <si>
    <t>บุญมาก</t>
  </si>
  <si>
    <t>นิรุต</t>
  </si>
  <si>
    <t>นักบริหารงานการศึกษา</t>
  </si>
  <si>
    <t>นันทพร</t>
  </si>
  <si>
    <t>อมรา</t>
  </si>
  <si>
    <t>นักวิชาการศึกา</t>
  </si>
  <si>
    <t>นันทวรรณ</t>
  </si>
  <si>
    <t>วันทนีย์</t>
  </si>
  <si>
    <t>เจ้าพนักงานการเงินฯ</t>
  </si>
  <si>
    <t>อัญชลี</t>
  </si>
  <si>
    <t>สุทธามาศ</t>
  </si>
  <si>
    <t>อุบลรัตน์</t>
  </si>
  <si>
    <t>มิ่งขวัญ</t>
  </si>
  <si>
    <t>เวโรจน์</t>
  </si>
  <si>
    <t>จารุวรรณ</t>
  </si>
  <si>
    <t>นักบริหารงานสวัสดิการสังคม</t>
  </si>
  <si>
    <t>จิดาภา</t>
  </si>
  <si>
    <t>นักพัฒนาชุมชน</t>
  </si>
  <si>
    <t>เฉลิมพล</t>
  </si>
  <si>
    <t>เอกรินทร์</t>
  </si>
  <si>
    <t>วรรษมน</t>
  </si>
  <si>
    <t>เจ้าพนักงานพัฒนาชุมชน</t>
  </si>
  <si>
    <t>กาญจนา</t>
  </si>
  <si>
    <t>วศิน</t>
  </si>
  <si>
    <t>วรรณวิสา</t>
  </si>
  <si>
    <t>นพดล</t>
  </si>
  <si>
    <t>ตรีนุช</t>
  </si>
  <si>
    <t>ดนุชา</t>
  </si>
  <si>
    <t>ผู้ช่วยจพง.พัฒนาชุมชน</t>
  </si>
  <si>
    <t>ชัยยุทธ์</t>
  </si>
  <si>
    <t>กิตติศักดิ์</t>
  </si>
  <si>
    <t>ปฏิพัทธ์</t>
  </si>
  <si>
    <t>รวมพนักงานเทศบาล</t>
  </si>
  <si>
    <t>รวมลูกจ้างประจำ</t>
  </si>
  <si>
    <t>รวมพนักงานจ้าง</t>
  </si>
  <si>
    <t>รวมทั้งสิ้น</t>
  </si>
  <si>
    <t>ประมาณการประโยชน์ตอบแทนอื่น 20%</t>
  </si>
  <si>
    <t>รวมเป็นค่าใช้จ่ายบุคคลทั้งสิ้น</t>
  </si>
  <si>
    <t>คิดร้อยละ 40 งบประมาณรายจ่ายประจำปี</t>
  </si>
  <si>
    <t>1.ประมาณการรายรับ ปี พ.ศ.2562 เท่ากับ 123,408,800  บาท</t>
  </si>
  <si>
    <t>2.หมวดเงินอุดหนุนทั่วไป เงินอุดหนุนค่าใช้จ่ายสำหรับสนับสนุนการสร้างหลักประกันรายได้แก่ผู้สูงอายุ จำนวน 12,500,000  บาท</t>
  </si>
  <si>
    <t>รวมประมาณการรายรับ  135,908,800</t>
  </si>
  <si>
    <t>*ใช้ประมาณการรายรับ + เงินอุดหนุนฯเป็นตัวหารในการคำนวน</t>
  </si>
  <si>
    <t>(นายทนงศักดิ์   ศรีวิเชียร)</t>
  </si>
  <si>
    <t>เงิน(1)</t>
  </si>
  <si>
    <t>เงิน(2)</t>
  </si>
  <si>
    <t>เงิน(3)</t>
  </si>
  <si>
    <t>ประมาณการรายรับ</t>
  </si>
  <si>
    <t>เดิม</t>
  </si>
  <si>
    <t>ใหม่</t>
  </si>
  <si>
    <t>(ปรับปรุงครั้งที่ 5)</t>
  </si>
  <si>
    <t>วิธีการคิด</t>
  </si>
  <si>
    <t>เทศบาลเมืองอ่างทอง ตำบลตลาดหลวง อำเภอเมือง จังหวัดอ่างทอง</t>
  </si>
  <si>
    <t xml:space="preserve">*ใช้ประมาณการรายรับ + เงินอุดหนุนฯเป็นตัวหารในการคำนวน, </t>
  </si>
  <si>
    <t xml:space="preserve">       (ลงชื่อ) </t>
  </si>
  <si>
    <t>รวบรวม ข้อมูลสถิติ สรุปรายงาน และปฏิบัติงาน เพื่อสนับสนุน</t>
  </si>
  <si>
    <t>การบริหารงานภายในสำนักงาน</t>
  </si>
  <si>
    <t>ปฏิบัติหน้าที่อย่างใดอย่างหนึ่งหรือหลายอย่างในการรับ</t>
  </si>
  <si>
    <t>จ่ายเงิน เก็บรักษาเงิน และสิ่งแทนตัวเงิน</t>
  </si>
  <si>
    <t>ตรวจสอบและเก็บรักษาหลักฐาน และเอกสารเกี่ยวกับการ</t>
  </si>
  <si>
    <t>เงินและบัญชี</t>
  </si>
  <si>
    <t>ควบคุมการทำบัญชีบางประเภท และรายงานแสดงฐานะ</t>
  </si>
  <si>
    <t>ทางการเงิน</t>
  </si>
  <si>
    <t>จัดทำและดำเนินการต่างๆ ในด้านงบประมาณ (คุม</t>
  </si>
  <si>
    <t>งบประมาณรายจ่าย)</t>
  </si>
  <si>
    <t>ตรวจร่างหนังสือโต้ตอบเกี่ยวกับการเงิน การบัญชี การ</t>
  </si>
  <si>
    <t>งบประมาณฝึกอบรม และให้คำปรึกษาแนะนำในการ</t>
  </si>
  <si>
    <t>ปฏิบัติแก่เจ้าหน้าที่ระดับรองลงมา</t>
  </si>
  <si>
    <t>ปฏิบัติหน้าที่อื่นที่เกี่ยวข้อง</t>
  </si>
  <si>
    <t>เทศบาลเมืองอ่างทอง อำเภอเมือง จังหวัดอ่างทอง</t>
  </si>
  <si>
    <t>13 ครั้ง/ปี</t>
  </si>
  <si>
    <t>38 ครั้ง/ปี</t>
  </si>
  <si>
    <t>42 ครั้ง/ปี</t>
  </si>
  <si>
    <t xml:space="preserve">                      ปลัดเทศบาลเมืองอ่างทอง</t>
  </si>
  <si>
    <t xml:space="preserve">                     ปลัดเทศบาลเมืองอ่างทอง</t>
  </si>
  <si>
    <t>กรอบอัตรากำลังเดิม</t>
  </si>
  <si>
    <t xml:space="preserve">
เพิ่ม/ลด</t>
  </si>
  <si>
    <t>ประเภท
ตำแหน่ง</t>
  </si>
  <si>
    <t>กรอบอัตรากำลัง 3 ปี ระหว่างปีงบประมาณ 2561 - 2562</t>
  </si>
  <si>
    <t>ปรับปรุงครั้งที่ 5 (ปีงบประมาณ2562)</t>
  </si>
  <si>
    <t>นักจัดการงานทะเบียนและบัตร</t>
  </si>
  <si>
    <t>นิวัติ</t>
  </si>
  <si>
    <t>งานทะเบียนราษฎร์</t>
  </si>
  <si>
    <t>ฝ่ายบริหารงานการคลัง</t>
  </si>
  <si>
    <t>หัวหน้าฝ่ายบริหารงานการคลัง</t>
  </si>
  <si>
    <t>งานแผนที่ฯ</t>
  </si>
  <si>
    <t>แสน</t>
  </si>
  <si>
    <t>เกรียง</t>
  </si>
  <si>
    <t>พิธิวัต</t>
  </si>
  <si>
    <t>ล้อม</t>
  </si>
  <si>
    <t>วงษ์</t>
  </si>
  <si>
    <t>งานแบบแผนและก่อสร้างโยธา</t>
  </si>
  <si>
    <t>งานศูนย์บริการสาธารณสุข</t>
  </si>
  <si>
    <t>วิทูรย์</t>
  </si>
  <si>
    <t>ฝ่ายบริหารงานศึกษา</t>
  </si>
  <si>
    <t>มั่งขวัญ</t>
  </si>
  <si>
    <t>ลูกจ้างฯ</t>
  </si>
  <si>
    <t>ภารกิจ</t>
  </si>
  <si>
    <t>พนง.จ้างทั่วไป</t>
  </si>
  <si>
    <t>1.สำนักปลัดเทศบาล</t>
  </si>
  <si>
    <t>2.กองคลัง</t>
  </si>
  <si>
    <t>3.กองช่าง</t>
  </si>
  <si>
    <t>ตามภารกิจ</t>
  </si>
  <si>
    <t>4.กองสาธารณสุขและสิ่งแวดล้อม</t>
  </si>
  <si>
    <t>5.กองการศึกษา</t>
  </si>
  <si>
    <t>ตนงานทั่วไป</t>
  </si>
  <si>
    <t>ณัฐิดา</t>
  </si>
  <si>
    <t>จิระทีปต์</t>
  </si>
  <si>
    <t>กิตตศักดิ์</t>
  </si>
  <si>
    <t>คุณวุฒิ</t>
  </si>
  <si>
    <t>ตำแหน่งเดิม</t>
  </si>
  <si>
    <t>ชื่อตำแหน่งในการ</t>
  </si>
  <si>
    <t>บริหารงาน</t>
  </si>
  <si>
    <t>ชื่อตำแหน่งใน</t>
  </si>
  <si>
    <t>สายงาน</t>
  </si>
  <si>
    <t>ประเภท</t>
  </si>
  <si>
    <t>ระดับ</t>
  </si>
  <si>
    <t>6.กองสวัสดิการสังคม</t>
  </si>
  <si>
    <t>ปลัดเทศบาล</t>
  </si>
  <si>
    <t>หวัหน้าสำนักปลัดเทศบาล</t>
  </si>
  <si>
    <t>ผู้อำนวยการกองคลัง</t>
  </si>
  <si>
    <t>ผู้อำนวยการกองช่าง</t>
  </si>
  <si>
    <t>หัวหน้าฝ่ายบริหารงานช่าง</t>
  </si>
  <si>
    <t>นักบริหารงานการคลัง</t>
  </si>
  <si>
    <t>ผู้อำนวยการกองสาธารณสุขฯ</t>
  </si>
  <si>
    <t>ผู้อำนวยกองการศึกษา</t>
  </si>
  <si>
    <t>หัวหน้าฝ่ายบริหารงานศึกษา</t>
  </si>
  <si>
    <t>ผู้อำนวยการกองสัวสดิการสังคม</t>
  </si>
  <si>
    <t>หัวหน้าฝ่ายพัฒนาชุมชน</t>
  </si>
  <si>
    <t>ปวส.</t>
  </si>
  <si>
    <t>ปวท.</t>
  </si>
  <si>
    <t>ป.โท</t>
  </si>
  <si>
    <t>ม.3</t>
  </si>
  <si>
    <t>ป.6</t>
  </si>
  <si>
    <t>ม.6</t>
  </si>
  <si>
    <t>ป.ตรี</t>
  </si>
  <si>
    <t>อ.ศ.ศ.</t>
  </si>
  <si>
    <t>ปวช.</t>
  </si>
  <si>
    <t>ป.4</t>
  </si>
  <si>
    <t>อนุฯ</t>
  </si>
  <si>
    <t>ตำแหน่งใหม่</t>
  </si>
  <si>
    <t>ตำแหน่งว่าง</t>
  </si>
  <si>
    <t>กอง</t>
  </si>
  <si>
    <t>ภก.</t>
  </si>
  <si>
    <t>ทป.</t>
  </si>
  <si>
    <t>สป.</t>
  </si>
  <si>
    <t>คลัง</t>
  </si>
  <si>
    <t>ช่าง</t>
  </si>
  <si>
    <t>สาสุข</t>
  </si>
  <si>
    <t>ศึกษา</t>
  </si>
  <si>
    <t>สวัส</t>
  </si>
  <si>
    <t>เช็ค</t>
  </si>
  <si>
    <t>รวมพนง.จ.คนครอง</t>
  </si>
  <si>
    <t>รวมพนง.จ.ว่าง</t>
  </si>
  <si>
    <t>คนคครอง</t>
  </si>
  <si>
    <t>สุภาพร</t>
  </si>
  <si>
    <t>ปรับปรุงกรอบเป็นนักทรัพ ฯ</t>
  </si>
  <si>
    <t>ตน.เดิมยุทธนา สาลีผล</t>
  </si>
  <si>
    <t>ตน.เดิมเจษฎา</t>
  </si>
  <si>
    <t>สัชฌกร</t>
  </si>
  <si>
    <t>นรินทร</t>
  </si>
  <si>
    <t>ตน.เดิมทรงยศ</t>
  </si>
  <si>
    <t>ตน.เดิมสมใจ</t>
  </si>
  <si>
    <t>ธนพร</t>
  </si>
  <si>
    <t>ตน.เดิมวิจิตรตรา</t>
  </si>
  <si>
    <t>ตน.เดิมสุธามาศ</t>
  </si>
  <si>
    <t>ตน.เดิมปัญญา</t>
  </si>
  <si>
    <t xml:space="preserve">พนักงานขับรถยนต์ </t>
  </si>
  <si>
    <t xml:space="preserve">นักการ </t>
  </si>
  <si>
    <t xml:space="preserve">พนักงานเทศกิจ </t>
  </si>
  <si>
    <t>กรอบตำแหน่งของงานที่ขออนุมัติยุบเลิกและเปลี่ยนแปลงเกี่ยวกับตำแหน่ง ตามแผนอัตรากำลัง 3 ปี ปีงบประมาณ 2562(ปรับปรุงครั้งที่ 6)</t>
  </si>
  <si>
    <t xml:space="preserve">คนงานทั่วไป </t>
  </si>
  <si>
    <t xml:space="preserve">ผู้ช่วยนายช่างโยธา </t>
  </si>
  <si>
    <t>พยาบาลวิชาชีพชำนาญการพิเศษ</t>
  </si>
  <si>
    <t xml:space="preserve">รายจ่ายหมวดเงินเดือนและค่าจ้างใช้เงินเดือน ณ 1 ตุลาคม 2562, </t>
  </si>
  <si>
    <t>ภาระค่าใช้จ่ายที่เพิ่มขึ้น คิด 1 ขั้น 12 เดือน</t>
  </si>
  <si>
    <t>จำนวนทั้งหมด</t>
  </si>
  <si>
    <t>มีตัว</t>
  </si>
  <si>
    <t>ตน.ว่าง</t>
  </si>
  <si>
    <t>ขร ของใหม่</t>
  </si>
  <si>
    <t>ลจ ของใหม่</t>
  </si>
  <si>
    <t>พนง จ้าง ของใหม่</t>
  </si>
  <si>
    <t>ขร ของเดิม</t>
  </si>
  <si>
    <t>ลจ ของเดิม</t>
  </si>
  <si>
    <t>พนง จ้าง ของเดิม</t>
  </si>
  <si>
    <t>23/2</t>
  </si>
  <si>
    <t>5/1</t>
  </si>
  <si>
    <t>3/1</t>
  </si>
  <si>
    <t>แบบการขออนุมัติเปลี่ยนแปลงเกี่ยวกับตำแหน่งพนักงานเทศบาลและลูกจ้าง  ประจำปีงบประมาณ 2563 (ปรับปรุงครั้งที่ 1)</t>
  </si>
  <si>
    <t>แบบขอนุมัติยุบเลิกและหรือเปลี่ยนแปลงเกี่ยวกับตำแหน่งพนักงานเทศบาล  ประจำปีงบประมาณ 2563</t>
  </si>
  <si>
    <t>ปรับปรุงและตัดโอนเป็นนักทรัพยากรบุคคล</t>
  </si>
  <si>
    <t>181/19</t>
  </si>
  <si>
    <t>(ปรับปรุงครั้งที่ 1)</t>
  </si>
  <si>
    <t>บัญชีแสดงรายจ่ายหมวดเงินเดือน ค่าจ้างและประโยชน์ตอบแทนอื่นต่องบประมาณรายจ่าย  แผนอัตรากำลัง 3 ปี ประจำปีงบประมาณ 2563 (ปรับปรุงครั้งที่ 1)</t>
  </si>
  <si>
    <r>
      <t>เปลี่ยนแปลงเกี่ยวกับตำแหน่ง</t>
    </r>
    <r>
      <rPr>
        <b/>
        <sz val="14"/>
        <color theme="1"/>
        <rFont val="TH SarabunIT๙"/>
        <family val="2"/>
      </rPr>
      <t xml:space="preserve">จากตำแหน่ง </t>
    </r>
    <r>
      <rPr>
        <sz val="14"/>
        <color theme="1"/>
        <rFont val="TH SarabunIT๙"/>
        <family val="2"/>
      </rPr>
      <t xml:space="preserve"> นักจัดการงานทะเบียนและบัตรปฏิบัติการ/ชำนาญการ  เลขที่ตำแหน่ง 71-2-01-3104-003 งานทะเบียนและบัตร ฝ่ายอำนวยการ สำนักปลัดเทศบาล   </t>
    </r>
    <r>
      <rPr>
        <b/>
        <sz val="14"/>
        <color theme="1"/>
        <rFont val="TH SarabunIT๙"/>
        <family val="2"/>
      </rPr>
      <t/>
    </r>
  </si>
  <si>
    <t>71-2-01-3102-002</t>
  </si>
  <si>
    <r>
      <t>เป็น</t>
    </r>
    <r>
      <rPr>
        <b/>
        <sz val="14"/>
        <color theme="1"/>
        <rFont val="TH SarabunIT๙"/>
        <family val="2"/>
      </rPr>
      <t>ตำแหน่ง</t>
    </r>
    <r>
      <rPr>
        <sz val="14"/>
        <color theme="1"/>
        <rFont val="TH SarabunIT๙"/>
        <family val="2"/>
      </rPr>
      <t xml:space="preserve"> นักทรัพยากรบุคคลปฏิบัติการ/ชำนาญการ เลขที่ตำแหน่ง 71-2-01-3102-002 งานการเจ้าหน้าที่ ฝ่ายอำนวยการ สำนักปลัดเทศบาล</t>
    </r>
  </si>
  <si>
    <t>รวบรวมข้อมูลวิเคราะห์งานเพื่อประกอบการกำหนดตำแหน่งและการวาง</t>
  </si>
  <si>
    <t>อัตรากำลัง</t>
  </si>
  <si>
    <t>ดำเนินการเกี่ยวกับกระบวนการสรรหาและเลือกสรร</t>
  </si>
  <si>
    <t>การจัดทำมาตรฐานหรือหลักเกณฑ์ที่เกี่ยวข้องกับการบริหารทรัพยากรบุคคล</t>
  </si>
  <si>
    <t>การวางแผนเส้นทางความก้าวหน้าในอาชีพ การจัดหลักสูตร การถ่ายทอด</t>
  </si>
  <si>
    <t>ความรู้</t>
  </si>
  <si>
    <t>การจัดสวัสดิการและส่งเสริมสภาพแวดล้อมในการทำงาน</t>
  </si>
  <si>
    <r>
      <t xml:space="preserve">ยุบเลิกตำแหน่ง </t>
    </r>
    <r>
      <rPr>
        <b/>
        <sz val="14"/>
        <color theme="1"/>
        <rFont val="TH SarabunIT๙"/>
        <family val="2"/>
      </rPr>
      <t xml:space="preserve">ตำแหน่ง </t>
    </r>
    <r>
      <rPr>
        <sz val="14"/>
        <color theme="1"/>
        <rFont val="TH SarabunIT๙"/>
        <family val="2"/>
      </rPr>
      <t xml:space="preserve"> นักวิชาการเงินและบัญชีปฏิบัติการ/ชำนาญการ เลขที่ตำแหน่ง 71-2-04-3201-003  งานการเงินและบัญชี ฝ่ายบริหารงานการคลัง กองคลัง   </t>
    </r>
    <r>
      <rPr>
        <b/>
        <sz val="14"/>
        <color theme="1"/>
        <rFont val="TH SarabunIT๙"/>
        <family val="2"/>
      </rPr>
      <t/>
    </r>
  </si>
  <si>
    <t xml:space="preserve">ยุบเลิกตำแหน่ง ตำแหน่ง  นักวิชาการเงินและบัญชีปฏิบัติการ/ชำนาญการ เลขที่ตำแหน่ง 71-2-04-3201-003  งานการเงินและบัญชี ฝ่ายบริหารงานการคลัง กองคลัง  </t>
  </si>
  <si>
    <t>งานการเงินและบัญชี ฝ่ายบริหารงานการคลัง กองคลัง</t>
  </si>
  <si>
    <t xml:space="preserve">ทางการเงิน </t>
  </si>
  <si>
    <t>(คุมงบประมาณรายจ่าย)</t>
  </si>
  <si>
    <t xml:space="preserve">จัดทำและดำเนินการต่างๆ ในด้านงบประมาณ </t>
  </si>
  <si>
    <t xml:space="preserve">เปลี่ยนแปลงเกี่ยวกับตำแหน่งจากตำแหน่ง  นักจัดการงานทะเบียนและบัตรปฏิบัติการ/ชำนาญการ  เลขที่ตำแหน่ง 71-2-01-3104-003    </t>
  </si>
  <si>
    <t>งานทะเบียนและบัตร ฝ่ายอำนวยการ สำนักปลัดเทศบาล เป็นตำแหน่ง นักทรัพยากรบุคคลปฏิบัติการ/ชำนาญการ 71-2-01-3102-002</t>
  </si>
  <si>
    <t>งานการเจ้าหน้าที่ ฝ่ายอำนวยการ สำนักปลัดเทศบาล</t>
  </si>
  <si>
    <t>และการวางอัตรากำลัง</t>
  </si>
  <si>
    <t>รวบรวมข้อมูลวิเคราะห์งานเพื่อประกอบการกำหนดตำแหน่ง</t>
  </si>
  <si>
    <t>ประวัติ เพื่อให้เป็นปัจจุบัน</t>
  </si>
  <si>
    <t>การวิเคราะห์ข้อมูลบุคคล จัดทำระบบสารสนเทศ  ทะเบียน</t>
  </si>
  <si>
    <t>การวิเคราะห์ข้อมูลบุคคล จัดทำระบบสารสนเทศ  ทะเบียนปะวัติ เพื่อให้เป็น</t>
  </si>
  <si>
    <t>การจัดทำมาตรฐานหรือหลักเกณฑ์ที่เกี่ยวข้องกับการบริหาร</t>
  </si>
  <si>
    <t>ทรัพยากรบุคคลของเทศบาล</t>
  </si>
  <si>
    <t>การวางแผนเส้นทางความก้าวหน้าในอาชีพ การจัดหลักสูตร</t>
  </si>
  <si>
    <t>การถ่ายทอดความรู้</t>
  </si>
  <si>
    <t xml:space="preserve">รวบรวม ข้อมูลสถิติ สรุปรายงาน และปฏิบัติงาน </t>
  </si>
  <si>
    <t>เพื่อสนับสนุน การบริหารงานภายในสำนักงาน</t>
  </si>
  <si>
    <t>สมชาย เกรียง</t>
  </si>
  <si>
    <t>โศภณ</t>
  </si>
  <si>
    <t>สมชาย แสน</t>
  </si>
  <si>
    <t>ธชรัฐ</t>
  </si>
  <si>
    <t>เอกพจน์</t>
  </si>
  <si>
    <t>อุเทน ล้อม</t>
  </si>
  <si>
    <t>อุเทน วง</t>
  </si>
  <si>
    <t>ศิริพร</t>
  </si>
  <si>
    <t>สุรีวัลย์</t>
  </si>
  <si>
    <t>ชนัญญา</t>
  </si>
  <si>
    <t>ชำนาญการพิเศษ</t>
  </si>
  <si>
    <t>ฝ่ายอำนวยการกลาง</t>
  </si>
  <si>
    <t>ฝ่ายอำนวยการต้น</t>
  </si>
  <si>
    <t>ชำนาญการ</t>
  </si>
  <si>
    <t>ปฏิบัติการ</t>
  </si>
  <si>
    <t>ชำนาญงาน</t>
  </si>
  <si>
    <t>ปฏิบัติงาน</t>
  </si>
  <si>
    <t>พนักกงานจ้างทั่วไป</t>
  </si>
  <si>
    <t>บริหารกลาง</t>
  </si>
  <si>
    <t>สัชกร</t>
  </si>
  <si>
    <t>ผู้อำนวยการกอง</t>
  </si>
  <si>
    <t>นักวิชาการศึกษา</t>
  </si>
  <si>
    <t>3.กองสวัสดิการสังคม</t>
  </si>
  <si>
    <t>การวิเคราะห์ตำแหน่ง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</si>
</sst>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\+#,##0"/>
    <numFmt numFmtId="188" formatCode="_-* #,##0_-;\-* #,##0_-;_-* &quot;-&quot;??_-;_-@_-"/>
    <numFmt numFmtId="189" formatCode="#,##0.000"/>
  </numFmts>
  <fonts count="80" x14ac:knownFonts="1">
    <font>
      <sz val="11"/>
      <color theme="1"/>
      <name val="Tahoma"/>
      <family val="2"/>
      <charset val="222"/>
      <scheme val="minor"/>
    </font>
    <font>
      <sz val="14"/>
      <color theme="1"/>
      <name val="TH Baijam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</font>
    <font>
      <sz val="16"/>
      <name val="TH SarabunIT๙"/>
      <family val="2"/>
    </font>
    <font>
      <b/>
      <sz val="16"/>
      <name val="TH SarabunIT๙"/>
      <family val="2"/>
    </font>
    <font>
      <b/>
      <u val="double"/>
      <sz val="16"/>
      <name val="TH SarabunIT๙"/>
      <family val="2"/>
    </font>
    <font>
      <u/>
      <sz val="16"/>
      <name val="TH SarabunIT๙"/>
      <family val="2"/>
    </font>
    <font>
      <b/>
      <u/>
      <sz val="16"/>
      <name val="TH SarabunIT๙"/>
      <family val="2"/>
    </font>
    <font>
      <sz val="14"/>
      <name val="TH SarabunIT๙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4"/>
      <color theme="1"/>
      <name val="TH SarabunIT๙"/>
      <family val="2"/>
    </font>
    <font>
      <u/>
      <sz val="14"/>
      <color theme="1"/>
      <name val="TH SarabunIT๙"/>
      <family val="2"/>
    </font>
    <font>
      <sz val="12"/>
      <color theme="1"/>
      <name val="TH SarabunIT๙"/>
      <family val="2"/>
    </font>
    <font>
      <sz val="11"/>
      <color theme="1"/>
      <name val="TH SarabunIT๙"/>
      <family val="2"/>
    </font>
    <font>
      <b/>
      <sz val="15"/>
      <color theme="1"/>
      <name val="TH SarabunIT๙"/>
      <family val="2"/>
    </font>
    <font>
      <b/>
      <sz val="14"/>
      <color theme="1"/>
      <name val="TH SarabunIT๙"/>
      <family val="2"/>
    </font>
    <font>
      <sz val="15"/>
      <color theme="1"/>
      <name val="TH SarabunIT๙"/>
      <family val="2"/>
    </font>
    <font>
      <sz val="13.5"/>
      <color theme="1"/>
      <name val="TH SarabunIT๙"/>
      <family val="2"/>
    </font>
    <font>
      <sz val="13"/>
      <name val="TH SarabunIT๙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  <charset val="222"/>
    </font>
    <font>
      <sz val="14"/>
      <name val="TH SarabunPSK"/>
      <family val="2"/>
      <charset val="222"/>
    </font>
    <font>
      <b/>
      <sz val="12"/>
      <name val="TH SarabunPSK"/>
      <family val="2"/>
    </font>
    <font>
      <b/>
      <sz val="7"/>
      <name val="TH SarabunPSK"/>
      <family val="2"/>
    </font>
    <font>
      <b/>
      <sz val="8"/>
      <name val="TH SarabunPSK"/>
      <family val="2"/>
    </font>
    <font>
      <b/>
      <sz val="12"/>
      <name val="TH SarabunPSK"/>
      <family val="2"/>
      <charset val="222"/>
    </font>
    <font>
      <b/>
      <sz val="10"/>
      <name val="TH SarabunPSK"/>
      <family val="2"/>
    </font>
    <font>
      <b/>
      <sz val="11"/>
      <name val="TH SarabunPSK"/>
      <family val="2"/>
    </font>
    <font>
      <b/>
      <sz val="14"/>
      <name val="TH SarabunPSK"/>
      <family val="2"/>
      <charset val="222"/>
    </font>
    <font>
      <sz val="12"/>
      <name val="TH SarabunPSK"/>
      <family val="2"/>
    </font>
    <font>
      <sz val="11"/>
      <name val="TH SarabunPSK"/>
      <family val="2"/>
    </font>
    <font>
      <sz val="10"/>
      <name val="TH SarabunPSK"/>
      <family val="2"/>
    </font>
    <font>
      <sz val="10"/>
      <name val="TH SarabunPSK"/>
      <family val="2"/>
      <charset val="222"/>
    </font>
    <font>
      <sz val="14"/>
      <name val="Cordia New"/>
      <family val="2"/>
    </font>
    <font>
      <b/>
      <u/>
      <sz val="13"/>
      <name val="TH SarabunPSK"/>
      <family val="2"/>
    </font>
    <font>
      <u/>
      <sz val="14"/>
      <name val="TH SarabunPSK"/>
      <family val="2"/>
    </font>
    <font>
      <u val="double"/>
      <sz val="14"/>
      <name val="TH SarabunPSK"/>
      <family val="2"/>
    </font>
    <font>
      <sz val="12"/>
      <name val="Cordia New"/>
      <family val="2"/>
      <charset val="222"/>
    </font>
    <font>
      <b/>
      <sz val="13"/>
      <color theme="1"/>
      <name val="TH SarabunIT๙"/>
      <family val="2"/>
    </font>
    <font>
      <sz val="13"/>
      <color theme="1"/>
      <name val="TH SarabunIT๙"/>
      <family val="2"/>
    </font>
    <font>
      <b/>
      <sz val="12"/>
      <color theme="1"/>
      <name val="TH SarabunIT๙"/>
      <family val="2"/>
    </font>
    <font>
      <b/>
      <u/>
      <sz val="13"/>
      <name val="TH SarabunIT๙"/>
      <family val="2"/>
    </font>
    <font>
      <u/>
      <sz val="14"/>
      <name val="TH SarabunIT๙"/>
      <family val="2"/>
    </font>
    <font>
      <u val="double"/>
      <sz val="16"/>
      <name val="TH SarabunIT๙"/>
      <family val="2"/>
    </font>
    <font>
      <sz val="14"/>
      <color rgb="FFFF0000"/>
      <name val="TH SarabunIT๙"/>
      <family val="2"/>
    </font>
    <font>
      <b/>
      <sz val="14"/>
      <color rgb="FFFF0000"/>
      <name val="TH SarabunIT๙"/>
      <family val="2"/>
    </font>
    <font>
      <sz val="11"/>
      <color theme="1"/>
      <name val="TH SarabunPSK"/>
      <family val="2"/>
    </font>
    <font>
      <sz val="9"/>
      <name val="TH SarabunPSK"/>
      <family val="2"/>
    </font>
    <font>
      <b/>
      <u/>
      <sz val="11"/>
      <name val="TH SarabunPSK"/>
      <family val="2"/>
    </font>
    <font>
      <u/>
      <sz val="11"/>
      <name val="TH SarabunPSK"/>
      <family val="2"/>
    </font>
    <font>
      <u val="double"/>
      <sz val="11"/>
      <name val="TH SarabunPSK"/>
      <family val="2"/>
    </font>
    <font>
      <b/>
      <sz val="9"/>
      <name val="TH SarabunPSK"/>
      <family val="2"/>
    </font>
    <font>
      <b/>
      <sz val="12"/>
      <color theme="1"/>
      <name val="TH SarabunPSK"/>
      <family val="2"/>
      <charset val="222"/>
    </font>
    <font>
      <sz val="12"/>
      <color theme="1"/>
      <name val="TH SarabunPSK"/>
      <family val="2"/>
      <charset val="222"/>
    </font>
    <font>
      <sz val="12"/>
      <name val="TH SarabunIT๙"/>
      <family val="2"/>
      <charset val="222"/>
    </font>
    <font>
      <b/>
      <u val="double"/>
      <sz val="12"/>
      <name val="TH SarabunPSK"/>
      <family val="2"/>
      <charset val="222"/>
    </font>
    <font>
      <b/>
      <u/>
      <sz val="12"/>
      <name val="TH SarabunPSK"/>
      <family val="2"/>
      <charset val="222"/>
    </font>
    <font>
      <sz val="11"/>
      <name val="TH SarabunIT๙"/>
      <family val="2"/>
      <charset val="222"/>
    </font>
    <font>
      <sz val="10"/>
      <name val="TH SarabunIT๙"/>
      <family val="2"/>
      <charset val="222"/>
    </font>
    <font>
      <b/>
      <u/>
      <sz val="11"/>
      <name val="TH SarabunPSK"/>
      <family val="2"/>
      <charset val="222"/>
    </font>
    <font>
      <b/>
      <u/>
      <sz val="10"/>
      <name val="TH SarabunPSK"/>
      <family val="2"/>
      <charset val="222"/>
    </font>
    <font>
      <b/>
      <sz val="11"/>
      <name val="TH SarabunPSK"/>
      <family val="2"/>
      <charset val="222"/>
    </font>
    <font>
      <sz val="11"/>
      <name val="TH SarabunPSK"/>
      <family val="2"/>
      <charset val="222"/>
    </font>
    <font>
      <sz val="10"/>
      <color theme="1"/>
      <name val="Tahoma"/>
      <family val="2"/>
      <charset val="222"/>
      <scheme val="minor"/>
    </font>
    <font>
      <b/>
      <sz val="14"/>
      <name val="TH SarabunPSK"/>
      <family val="2"/>
    </font>
    <font>
      <sz val="14"/>
      <color theme="1"/>
      <name val="Tahoma"/>
      <family val="2"/>
      <charset val="222"/>
      <scheme val="minor"/>
    </font>
    <font>
      <b/>
      <sz val="14"/>
      <name val="TH SarabunIT๙"/>
      <family val="2"/>
    </font>
    <font>
      <b/>
      <sz val="16"/>
      <name val="TH SarabunPSK"/>
      <family val="2"/>
    </font>
    <font>
      <sz val="16"/>
      <color theme="1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  <font>
      <b/>
      <u/>
      <sz val="16"/>
      <name val="TH SarabunPSK"/>
      <family val="2"/>
    </font>
    <font>
      <u/>
      <sz val="16"/>
      <name val="TH SarabunPSK"/>
      <family val="2"/>
    </font>
    <font>
      <u val="double"/>
      <sz val="16"/>
      <name val="TH SarabunPSK"/>
      <family val="2"/>
    </font>
  </fonts>
  <fills count="1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45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5" fillId="0" borderId="7" xfId="0" applyFont="1" applyBorder="1"/>
    <xf numFmtId="49" fontId="2" fillId="0" borderId="0" xfId="0" applyNumberFormat="1" applyFont="1" applyAlignment="1"/>
    <xf numFmtId="0" fontId="5" fillId="0" borderId="0" xfId="0" applyFont="1" applyFill="1"/>
    <xf numFmtId="0" fontId="3" fillId="0" borderId="7" xfId="0" applyFont="1" applyFill="1" applyBorder="1" applyAlignment="1">
      <alignment horizontal="center" vertical="center"/>
    </xf>
    <xf numFmtId="0" fontId="5" fillId="0" borderId="3" xfId="0" applyFont="1" applyFill="1" applyBorder="1"/>
    <xf numFmtId="0" fontId="5" fillId="0" borderId="3" xfId="0" applyFont="1" applyFill="1" applyBorder="1" applyAlignment="1">
      <alignment horizontal="center"/>
    </xf>
    <xf numFmtId="0" fontId="7" fillId="0" borderId="4" xfId="0" applyFont="1" applyFill="1" applyBorder="1"/>
    <xf numFmtId="0" fontId="5" fillId="0" borderId="7" xfId="0" applyFont="1" applyFill="1" applyBorder="1"/>
    <xf numFmtId="0" fontId="5" fillId="0" borderId="7" xfId="0" applyFont="1" applyFill="1" applyBorder="1" applyAlignment="1">
      <alignment horizontal="center"/>
    </xf>
    <xf numFmtId="0" fontId="8" fillId="0" borderId="4" xfId="0" applyFont="1" applyFill="1" applyBorder="1"/>
    <xf numFmtId="0" fontId="5" fillId="0" borderId="7" xfId="0" applyFont="1" applyFill="1" applyBorder="1" applyAlignment="1">
      <alignment horizontal="left"/>
    </xf>
    <xf numFmtId="0" fontId="9" fillId="0" borderId="4" xfId="0" applyFont="1" applyFill="1" applyBorder="1"/>
    <xf numFmtId="0" fontId="9" fillId="0" borderId="7" xfId="0" applyFont="1" applyFill="1" applyBorder="1" applyAlignment="1">
      <alignment horizontal="left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0" fontId="8" fillId="0" borderId="0" xfId="0" applyFont="1" applyFill="1" applyAlignment="1">
      <alignment horizontal="left"/>
    </xf>
    <xf numFmtId="1" fontId="5" fillId="0" borderId="3" xfId="0" applyNumberFormat="1" applyFont="1" applyFill="1" applyBorder="1" applyAlignment="1">
      <alignment horizontal="center"/>
    </xf>
    <xf numFmtId="1" fontId="5" fillId="0" borderId="7" xfId="0" applyNumberFormat="1" applyFont="1" applyFill="1" applyBorder="1" applyAlignment="1">
      <alignment horizontal="center"/>
    </xf>
    <xf numFmtId="1" fontId="5" fillId="0" borderId="4" xfId="0" applyNumberFormat="1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/>
    <xf numFmtId="0" fontId="14" fillId="0" borderId="3" xfId="0" applyFont="1" applyBorder="1" applyAlignment="1">
      <alignment horizontal="center"/>
    </xf>
    <xf numFmtId="0" fontId="13" fillId="0" borderId="3" xfId="0" applyFont="1" applyBorder="1"/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right"/>
    </xf>
    <xf numFmtId="0" fontId="17" fillId="0" borderId="0" xfId="0" applyFont="1" applyAlignment="1">
      <alignment horizontal="center"/>
    </xf>
    <xf numFmtId="0" fontId="18" fillId="0" borderId="0" xfId="0" applyFont="1"/>
    <xf numFmtId="0" fontId="15" fillId="0" borderId="0" xfId="0" applyFont="1"/>
    <xf numFmtId="0" fontId="20" fillId="0" borderId="7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3" fillId="0" borderId="0" xfId="0" applyFont="1"/>
    <xf numFmtId="0" fontId="10" fillId="0" borderId="7" xfId="0" applyFont="1" applyFill="1" applyBorder="1" applyAlignment="1">
      <alignment horizontal="left"/>
    </xf>
    <xf numFmtId="0" fontId="10" fillId="0" borderId="7" xfId="0" applyFont="1" applyFill="1" applyBorder="1"/>
    <xf numFmtId="0" fontId="23" fillId="0" borderId="7" xfId="0" applyFont="1" applyFill="1" applyBorder="1"/>
    <xf numFmtId="0" fontId="15" fillId="0" borderId="0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0" borderId="0" xfId="0" applyFont="1" applyBorder="1"/>
    <xf numFmtId="0" fontId="15" fillId="0" borderId="0" xfId="0" applyFont="1" applyAlignment="1">
      <alignment horizontal="right"/>
    </xf>
    <xf numFmtId="0" fontId="20" fillId="0" borderId="9" xfId="0" applyFont="1" applyBorder="1"/>
    <xf numFmtId="0" fontId="25" fillId="0" borderId="0" xfId="0" applyFont="1"/>
    <xf numFmtId="0" fontId="26" fillId="0" borderId="0" xfId="0" applyFont="1"/>
    <xf numFmtId="0" fontId="27" fillId="0" borderId="0" xfId="0" applyFont="1"/>
    <xf numFmtId="0" fontId="25" fillId="0" borderId="0" xfId="0" applyFont="1" applyAlignment="1">
      <alignment horizontal="center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5" fillId="0" borderId="3" xfId="0" applyFont="1" applyBorder="1" applyAlignment="1">
      <alignment horizontal="center"/>
    </xf>
    <xf numFmtId="0" fontId="35" fillId="0" borderId="7" xfId="0" applyFont="1" applyBorder="1"/>
    <xf numFmtId="1" fontId="36" fillId="0" borderId="7" xfId="0" applyNumberFormat="1" applyFont="1" applyBorder="1" applyAlignment="1">
      <alignment horizontal="center"/>
    </xf>
    <xf numFmtId="3" fontId="35" fillId="0" borderId="7" xfId="0" applyNumberFormat="1" applyFont="1" applyBorder="1" applyAlignment="1">
      <alignment horizontal="center"/>
    </xf>
    <xf numFmtId="187" fontId="35" fillId="0" borderId="7" xfId="0" applyNumberFormat="1" applyFont="1" applyBorder="1" applyAlignment="1">
      <alignment horizontal="center"/>
    </xf>
    <xf numFmtId="0" fontId="37" fillId="0" borderId="0" xfId="0" applyFont="1"/>
    <xf numFmtId="0" fontId="28" fillId="0" borderId="7" xfId="0" applyFont="1" applyBorder="1"/>
    <xf numFmtId="0" fontId="31" fillId="0" borderId="0" xfId="0" applyFont="1"/>
    <xf numFmtId="0" fontId="35" fillId="0" borderId="0" xfId="0" applyFont="1" applyAlignment="1">
      <alignment horizontal="center"/>
    </xf>
    <xf numFmtId="0" fontId="35" fillId="2" borderId="3" xfId="0" applyFont="1" applyFill="1" applyBorder="1" applyAlignment="1">
      <alignment horizontal="center"/>
    </xf>
    <xf numFmtId="0" fontId="28" fillId="2" borderId="7" xfId="0" applyFont="1" applyFill="1" applyBorder="1" applyAlignment="1">
      <alignment horizontal="center"/>
    </xf>
    <xf numFmtId="1" fontId="36" fillId="2" borderId="7" xfId="0" applyNumberFormat="1" applyFont="1" applyFill="1" applyBorder="1" applyAlignment="1">
      <alignment horizontal="center"/>
    </xf>
    <xf numFmtId="3" fontId="35" fillId="2" borderId="7" xfId="0" applyNumberFormat="1" applyFont="1" applyFill="1" applyBorder="1" applyAlignment="1">
      <alignment horizontal="center"/>
    </xf>
    <xf numFmtId="0" fontId="35" fillId="2" borderId="7" xfId="0" applyFont="1" applyFill="1" applyBorder="1"/>
    <xf numFmtId="0" fontId="37" fillId="0" borderId="7" xfId="0" applyFont="1" applyBorder="1"/>
    <xf numFmtId="0" fontId="37" fillId="0" borderId="0" xfId="0" applyFont="1" applyAlignment="1">
      <alignment horizontal="right"/>
    </xf>
    <xf numFmtId="0" fontId="36" fillId="0" borderId="7" xfId="0" applyFont="1" applyBorder="1"/>
    <xf numFmtId="0" fontId="35" fillId="0" borderId="0" xfId="0" applyFont="1" applyAlignment="1">
      <alignment horizontal="right"/>
    </xf>
    <xf numFmtId="0" fontId="36" fillId="0" borderId="0" xfId="0" applyFont="1" applyAlignment="1">
      <alignment horizontal="center"/>
    </xf>
    <xf numFmtId="188" fontId="36" fillId="0" borderId="7" xfId="1" applyNumberFormat="1" applyFont="1" applyBorder="1" applyAlignment="1">
      <alignment horizontal="center"/>
    </xf>
    <xf numFmtId="0" fontId="35" fillId="0" borderId="7" xfId="0" applyFont="1" applyBorder="1" applyAlignment="1">
      <alignment horizontal="center"/>
    </xf>
    <xf numFmtId="0" fontId="35" fillId="0" borderId="6" xfId="0" applyFont="1" applyBorder="1" applyAlignment="1">
      <alignment horizontal="left"/>
    </xf>
    <xf numFmtId="0" fontId="28" fillId="0" borderId="7" xfId="0" applyFont="1" applyBorder="1" applyAlignment="1">
      <alignment horizontal="center"/>
    </xf>
    <xf numFmtId="0" fontId="28" fillId="0" borderId="4" xfId="0" applyFont="1" applyBorder="1"/>
    <xf numFmtId="0" fontId="28" fillId="0" borderId="6" xfId="0" applyFont="1" applyBorder="1"/>
    <xf numFmtId="3" fontId="28" fillId="0" borderId="7" xfId="0" applyNumberFormat="1" applyFont="1" applyBorder="1" applyAlignment="1">
      <alignment horizontal="center"/>
    </xf>
    <xf numFmtId="187" fontId="28" fillId="0" borderId="7" xfId="0" applyNumberFormat="1" applyFont="1" applyBorder="1" applyAlignment="1">
      <alignment horizontal="center"/>
    </xf>
    <xf numFmtId="0" fontId="31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28" fillId="0" borderId="5" xfId="0" applyFont="1" applyBorder="1"/>
    <xf numFmtId="0" fontId="34" fillId="0" borderId="0" xfId="0" applyFont="1"/>
    <xf numFmtId="0" fontId="32" fillId="0" borderId="0" xfId="0" applyFont="1"/>
    <xf numFmtId="189" fontId="35" fillId="0" borderId="7" xfId="0" applyNumberFormat="1" applyFont="1" applyBorder="1" applyAlignment="1">
      <alignment horizontal="center"/>
    </xf>
    <xf numFmtId="4" fontId="35" fillId="0" borderId="7" xfId="0" applyNumberFormat="1" applyFont="1" applyBorder="1" applyAlignment="1">
      <alignment horizontal="center"/>
    </xf>
    <xf numFmtId="4" fontId="28" fillId="0" borderId="7" xfId="0" applyNumberFormat="1" applyFont="1" applyBorder="1" applyAlignment="1">
      <alignment horizontal="center"/>
    </xf>
    <xf numFmtId="0" fontId="40" fillId="0" borderId="0" xfId="0" applyFont="1"/>
    <xf numFmtId="61" fontId="25" fillId="0" borderId="0" xfId="0" applyNumberFormat="1" applyFont="1" applyAlignment="1">
      <alignment horizontal="center"/>
    </xf>
    <xf numFmtId="3" fontId="25" fillId="0" borderId="0" xfId="0" applyNumberFormat="1" applyFont="1"/>
    <xf numFmtId="0" fontId="4" fillId="0" borderId="0" xfId="0" applyFont="1"/>
    <xf numFmtId="3" fontId="41" fillId="0" borderId="0" xfId="0" applyNumberFormat="1" applyFont="1"/>
    <xf numFmtId="0" fontId="41" fillId="0" borderId="0" xfId="0" applyFont="1"/>
    <xf numFmtId="3" fontId="42" fillId="0" borderId="0" xfId="0" applyNumberFormat="1" applyFont="1"/>
    <xf numFmtId="0" fontId="42" fillId="0" borderId="0" xfId="0" applyFont="1"/>
    <xf numFmtId="0" fontId="43" fillId="0" borderId="0" xfId="0" applyFont="1"/>
    <xf numFmtId="0" fontId="39" fillId="0" borderId="0" xfId="0" applyFont="1"/>
    <xf numFmtId="49" fontId="15" fillId="0" borderId="0" xfId="0" applyNumberFormat="1" applyFont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2" xfId="0" applyFont="1" applyBorder="1" applyAlignment="1">
      <alignment horizontal="center"/>
    </xf>
    <xf numFmtId="49" fontId="20" fillId="0" borderId="2" xfId="0" applyNumberFormat="1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49" fontId="20" fillId="0" borderId="3" xfId="0" applyNumberFormat="1" applyFont="1" applyBorder="1" applyAlignment="1">
      <alignment horizontal="center"/>
    </xf>
    <xf numFmtId="49" fontId="44" fillId="0" borderId="3" xfId="0" applyNumberFormat="1" applyFont="1" applyBorder="1" applyAlignment="1">
      <alignment horizontal="center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/>
    </xf>
    <xf numFmtId="0" fontId="15" fillId="0" borderId="2" xfId="0" applyFont="1" applyBorder="1" applyAlignment="1">
      <alignment horizontal="left"/>
    </xf>
    <xf numFmtId="49" fontId="15" fillId="0" borderId="2" xfId="0" applyNumberFormat="1" applyFont="1" applyBorder="1" applyAlignment="1">
      <alignment horizontal="center"/>
    </xf>
    <xf numFmtId="49" fontId="45" fillId="0" borderId="2" xfId="0" applyNumberFormat="1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2" xfId="0" applyFont="1" applyBorder="1"/>
    <xf numFmtId="0" fontId="45" fillId="0" borderId="2" xfId="0" applyFont="1" applyBorder="1"/>
    <xf numFmtId="0" fontId="15" fillId="0" borderId="3" xfId="0" applyFont="1" applyBorder="1" applyAlignment="1">
      <alignment horizontal="left" vertical="center"/>
    </xf>
    <xf numFmtId="0" fontId="15" fillId="0" borderId="3" xfId="0" applyFont="1" applyBorder="1" applyAlignment="1">
      <alignment horizontal="left"/>
    </xf>
    <xf numFmtId="0" fontId="15" fillId="0" borderId="3" xfId="0" applyFont="1" applyBorder="1"/>
    <xf numFmtId="49" fontId="15" fillId="0" borderId="3" xfId="0" applyNumberFormat="1" applyFont="1" applyBorder="1" applyAlignment="1">
      <alignment horizontal="center"/>
    </xf>
    <xf numFmtId="49" fontId="15" fillId="0" borderId="0" xfId="0" applyNumberFormat="1" applyFont="1" applyAlignment="1">
      <alignment horizontal="left"/>
    </xf>
    <xf numFmtId="0" fontId="45" fillId="0" borderId="2" xfId="0" applyFont="1" applyBorder="1" applyAlignment="1">
      <alignment horizontal="center"/>
    </xf>
    <xf numFmtId="0" fontId="45" fillId="0" borderId="3" xfId="0" applyFont="1" applyBorder="1" applyAlignment="1">
      <alignment horizontal="center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left"/>
    </xf>
    <xf numFmtId="49" fontId="15" fillId="0" borderId="0" xfId="0" applyNumberFormat="1" applyFont="1" applyBorder="1" applyAlignment="1">
      <alignment horizontal="center"/>
    </xf>
    <xf numFmtId="0" fontId="45" fillId="0" borderId="0" xfId="0" applyFont="1" applyBorder="1" applyAlignment="1">
      <alignment horizontal="center"/>
    </xf>
    <xf numFmtId="0" fontId="46" fillId="0" borderId="3" xfId="0" applyFont="1" applyBorder="1" applyAlignment="1">
      <alignment horizontal="center"/>
    </xf>
    <xf numFmtId="0" fontId="46" fillId="0" borderId="2" xfId="0" applyFont="1" applyBorder="1" applyAlignment="1">
      <alignment horizontal="center"/>
    </xf>
    <xf numFmtId="0" fontId="20" fillId="0" borderId="1" xfId="0" applyFont="1" applyBorder="1"/>
    <xf numFmtId="0" fontId="15" fillId="0" borderId="1" xfId="0" applyFont="1" applyBorder="1"/>
    <xf numFmtId="3" fontId="15" fillId="0" borderId="2" xfId="0" applyNumberFormat="1" applyFont="1" applyBorder="1" applyAlignment="1">
      <alignment horizontal="center"/>
    </xf>
    <xf numFmtId="3" fontId="15" fillId="0" borderId="2" xfId="0" applyNumberFormat="1" applyFont="1" applyBorder="1"/>
    <xf numFmtId="2" fontId="15" fillId="0" borderId="2" xfId="0" applyNumberFormat="1" applyFont="1" applyBorder="1"/>
    <xf numFmtId="188" fontId="15" fillId="0" borderId="2" xfId="1" applyNumberFormat="1" applyFont="1" applyBorder="1" applyAlignment="1">
      <alignment horizontal="center"/>
    </xf>
    <xf numFmtId="43" fontId="15" fillId="0" borderId="2" xfId="0" applyNumberFormat="1" applyFont="1" applyBorder="1" applyAlignment="1">
      <alignment horizontal="center"/>
    </xf>
    <xf numFmtId="3" fontId="15" fillId="0" borderId="3" xfId="0" applyNumberFormat="1" applyFont="1" applyBorder="1" applyAlignment="1">
      <alignment horizontal="left"/>
    </xf>
    <xf numFmtId="0" fontId="47" fillId="0" borderId="0" xfId="0" applyFont="1"/>
    <xf numFmtId="0" fontId="23" fillId="0" borderId="0" xfId="0" applyFont="1"/>
    <xf numFmtId="0" fontId="23" fillId="0" borderId="0" xfId="0" applyFont="1" applyAlignment="1">
      <alignment horizontal="center"/>
    </xf>
    <xf numFmtId="0" fontId="10" fillId="0" borderId="0" xfId="0" applyFont="1"/>
    <xf numFmtId="0" fontId="48" fillId="0" borderId="0" xfId="0" applyFont="1"/>
    <xf numFmtId="3" fontId="15" fillId="0" borderId="7" xfId="0" applyNumberFormat="1" applyFont="1" applyBorder="1"/>
    <xf numFmtId="3" fontId="15" fillId="0" borderId="0" xfId="0" applyNumberFormat="1" applyFont="1"/>
    <xf numFmtId="188" fontId="15" fillId="0" borderId="7" xfId="1" applyNumberFormat="1" applyFont="1" applyBorder="1"/>
    <xf numFmtId="3" fontId="15" fillId="0" borderId="9" xfId="0" applyNumberFormat="1" applyFont="1" applyBorder="1"/>
    <xf numFmtId="188" fontId="15" fillId="0" borderId="7" xfId="1" applyNumberFormat="1" applyFont="1" applyBorder="1" applyAlignment="1">
      <alignment horizontal="center"/>
    </xf>
    <xf numFmtId="188" fontId="15" fillId="0" borderId="9" xfId="0" applyNumberFormat="1" applyFont="1" applyBorder="1"/>
    <xf numFmtId="188" fontId="15" fillId="0" borderId="0" xfId="0" applyNumberFormat="1" applyFont="1" applyBorder="1"/>
    <xf numFmtId="2" fontId="10" fillId="0" borderId="2" xfId="0" applyNumberFormat="1" applyFont="1" applyBorder="1"/>
    <xf numFmtId="0" fontId="18" fillId="0" borderId="2" xfId="0" applyFont="1" applyBorder="1"/>
    <xf numFmtId="0" fontId="18" fillId="0" borderId="3" xfId="0" applyFont="1" applyBorder="1"/>
    <xf numFmtId="0" fontId="5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3" fontId="49" fillId="0" borderId="0" xfId="0" applyNumberFormat="1" applyFont="1" applyAlignment="1">
      <alignment horizontal="right"/>
    </xf>
    <xf numFmtId="0" fontId="23" fillId="0" borderId="0" xfId="0" applyFont="1" applyAlignment="1">
      <alignment horizontal="left"/>
    </xf>
    <xf numFmtId="0" fontId="15" fillId="0" borderId="0" xfId="0" applyFont="1" applyAlignment="1"/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3" fontId="15" fillId="0" borderId="1" xfId="0" applyNumberFormat="1" applyFont="1" applyBorder="1" applyAlignment="1">
      <alignment horizontal="center"/>
    </xf>
    <xf numFmtId="4" fontId="15" fillId="0" borderId="1" xfId="0" applyNumberFormat="1" applyFont="1" applyBorder="1" applyAlignment="1">
      <alignment horizontal="center"/>
    </xf>
    <xf numFmtId="4" fontId="15" fillId="0" borderId="2" xfId="0" applyNumberFormat="1" applyFont="1" applyBorder="1" applyAlignment="1">
      <alignment horizontal="center"/>
    </xf>
    <xf numFmtId="0" fontId="22" fillId="0" borderId="2" xfId="0" applyFont="1" applyBorder="1"/>
    <xf numFmtId="4" fontId="15" fillId="0" borderId="7" xfId="0" applyNumberFormat="1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1" fontId="9" fillId="0" borderId="7" xfId="0" applyNumberFormat="1" applyFont="1" applyFill="1" applyBorder="1" applyAlignment="1">
      <alignment horizontal="center"/>
    </xf>
    <xf numFmtId="2" fontId="15" fillId="0" borderId="2" xfId="0" applyNumberFormat="1" applyFont="1" applyBorder="1" applyAlignment="1">
      <alignment horizontal="center"/>
    </xf>
    <xf numFmtId="3" fontId="20" fillId="0" borderId="7" xfId="0" applyNumberFormat="1" applyFont="1" applyBorder="1" applyAlignment="1">
      <alignment horizontal="center"/>
    </xf>
    <xf numFmtId="0" fontId="28" fillId="0" borderId="7" xfId="0" applyFont="1" applyBorder="1" applyAlignment="1">
      <alignment horizontal="center" vertical="center"/>
    </xf>
    <xf numFmtId="3" fontId="18" fillId="0" borderId="2" xfId="0" applyNumberFormat="1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28" fillId="0" borderId="7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35" fillId="0" borderId="4" xfId="0" applyFont="1" applyBorder="1" applyAlignment="1">
      <alignment horizontal="center"/>
    </xf>
    <xf numFmtId="0" fontId="52" fillId="0" borderId="0" xfId="0" applyFont="1"/>
    <xf numFmtId="0" fontId="28" fillId="0" borderId="0" xfId="0" applyFont="1" applyAlignment="1">
      <alignment horizontal="right" vertical="center"/>
    </xf>
    <xf numFmtId="0" fontId="28" fillId="0" borderId="0" xfId="0" applyFont="1"/>
    <xf numFmtId="0" fontId="28" fillId="0" borderId="0" xfId="0" applyFont="1" applyAlignment="1">
      <alignment horizontal="right"/>
    </xf>
    <xf numFmtId="0" fontId="36" fillId="0" borderId="0" xfId="0" applyFont="1"/>
    <xf numFmtId="0" fontId="33" fillId="0" borderId="7" xfId="0" applyFont="1" applyBorder="1"/>
    <xf numFmtId="0" fontId="32" fillId="0" borderId="7" xfId="0" applyFont="1" applyBorder="1"/>
    <xf numFmtId="0" fontId="53" fillId="0" borderId="7" xfId="0" applyFont="1" applyBorder="1"/>
    <xf numFmtId="0" fontId="33" fillId="0" borderId="7" xfId="0" applyFont="1" applyBorder="1" applyAlignment="1">
      <alignment horizontal="center"/>
    </xf>
    <xf numFmtId="187" fontId="36" fillId="0" borderId="7" xfId="0" applyNumberFormat="1" applyFont="1" applyBorder="1" applyAlignment="1">
      <alignment horizontal="center"/>
    </xf>
    <xf numFmtId="0" fontId="36" fillId="0" borderId="7" xfId="0" applyFont="1" applyBorder="1" applyAlignment="1">
      <alignment horizontal="center"/>
    </xf>
    <xf numFmtId="0" fontId="36" fillId="0" borderId="6" xfId="0" applyFont="1" applyBorder="1" applyAlignment="1">
      <alignment horizontal="left"/>
    </xf>
    <xf numFmtId="0" fontId="33" fillId="0" borderId="5" xfId="0" applyFont="1" applyBorder="1"/>
    <xf numFmtId="0" fontId="33" fillId="0" borderId="6" xfId="0" applyFont="1" applyBorder="1" applyAlignment="1">
      <alignment horizontal="center"/>
    </xf>
    <xf numFmtId="0" fontId="54" fillId="0" borderId="0" xfId="0" applyFont="1"/>
    <xf numFmtId="3" fontId="36" fillId="0" borderId="0" xfId="0" applyNumberFormat="1" applyFont="1"/>
    <xf numFmtId="3" fontId="55" fillId="0" borderId="0" xfId="0" applyNumberFormat="1" applyFont="1"/>
    <xf numFmtId="0" fontId="55" fillId="0" borderId="0" xfId="0" applyFont="1"/>
    <xf numFmtId="3" fontId="56" fillId="0" borderId="0" xfId="0" applyNumberFormat="1" applyFont="1"/>
    <xf numFmtId="0" fontId="56" fillId="0" borderId="0" xfId="0" applyFont="1"/>
    <xf numFmtId="0" fontId="26" fillId="0" borderId="7" xfId="0" applyFont="1" applyBorder="1" applyAlignment="1">
      <alignment horizontal="right"/>
    </xf>
    <xf numFmtId="0" fontId="38" fillId="0" borderId="7" xfId="0" applyFont="1" applyBorder="1" applyAlignment="1">
      <alignment horizontal="right"/>
    </xf>
    <xf numFmtId="0" fontId="35" fillId="0" borderId="7" xfId="0" applyFont="1" applyBorder="1" applyAlignment="1">
      <alignment horizontal="right"/>
    </xf>
    <xf numFmtId="0" fontId="35" fillId="0" borderId="4" xfId="0" applyFont="1" applyBorder="1" applyAlignment="1"/>
    <xf numFmtId="0" fontId="35" fillId="0" borderId="5" xfId="0" applyFont="1" applyBorder="1" applyAlignment="1"/>
    <xf numFmtId="3" fontId="35" fillId="0" borderId="6" xfId="0" applyNumberFormat="1" applyFont="1" applyBorder="1" applyAlignment="1">
      <alignment horizontal="center"/>
    </xf>
    <xf numFmtId="3" fontId="28" fillId="0" borderId="6" xfId="0" applyNumberFormat="1" applyFont="1" applyBorder="1" applyAlignment="1">
      <alignment horizontal="center"/>
    </xf>
    <xf numFmtId="3" fontId="35" fillId="0" borderId="11" xfId="0" applyNumberFormat="1" applyFont="1" applyBorder="1" applyAlignment="1">
      <alignment horizontal="center"/>
    </xf>
    <xf numFmtId="0" fontId="35" fillId="0" borderId="7" xfId="0" applyFont="1" applyBorder="1" applyAlignment="1"/>
    <xf numFmtId="188" fontId="26" fillId="0" borderId="0" xfId="1" applyNumberFormat="1" applyFont="1"/>
    <xf numFmtId="188" fontId="26" fillId="0" borderId="7" xfId="1" applyNumberFormat="1" applyFont="1" applyBorder="1"/>
    <xf numFmtId="188" fontId="59" fillId="0" borderId="0" xfId="1" applyNumberFormat="1" applyFont="1"/>
    <xf numFmtId="0" fontId="59" fillId="0" borderId="0" xfId="0" applyFont="1"/>
    <xf numFmtId="0" fontId="58" fillId="0" borderId="2" xfId="0" applyFont="1" applyBorder="1" applyAlignment="1">
      <alignment horizontal="center"/>
    </xf>
    <xf numFmtId="0" fontId="58" fillId="0" borderId="3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60" fillId="0" borderId="3" xfId="0" applyFont="1" applyBorder="1"/>
    <xf numFmtId="1" fontId="26" fillId="0" borderId="3" xfId="0" applyNumberFormat="1" applyFont="1" applyBorder="1" applyAlignment="1">
      <alignment horizontal="center"/>
    </xf>
    <xf numFmtId="0" fontId="26" fillId="0" borderId="3" xfId="0" applyFont="1" applyBorder="1"/>
    <xf numFmtId="0" fontId="31" fillId="3" borderId="7" xfId="0" applyFont="1" applyFill="1" applyBorder="1" applyAlignment="1">
      <alignment horizontal="center"/>
    </xf>
    <xf numFmtId="1" fontId="26" fillId="0" borderId="7" xfId="0" applyNumberFormat="1" applyFont="1" applyBorder="1" applyAlignment="1">
      <alignment horizontal="center"/>
    </xf>
    <xf numFmtId="0" fontId="31" fillId="0" borderId="7" xfId="0" applyFont="1" applyBorder="1" applyAlignment="1">
      <alignment horizontal="center"/>
    </xf>
    <xf numFmtId="0" fontId="31" fillId="0" borderId="7" xfId="0" applyFont="1" applyBorder="1"/>
    <xf numFmtId="0" fontId="60" fillId="0" borderId="7" xfId="0" applyFont="1" applyBorder="1"/>
    <xf numFmtId="0" fontId="26" fillId="0" borderId="7" xfId="0" applyFont="1" applyBorder="1"/>
    <xf numFmtId="0" fontId="61" fillId="5" borderId="7" xfId="0" applyFont="1" applyFill="1" applyBorder="1"/>
    <xf numFmtId="0" fontId="60" fillId="0" borderId="7" xfId="0" applyFont="1" applyBorder="1" applyAlignment="1">
      <alignment horizontal="left"/>
    </xf>
    <xf numFmtId="0" fontId="62" fillId="4" borderId="7" xfId="0" applyFont="1" applyFill="1" applyBorder="1"/>
    <xf numFmtId="187" fontId="26" fillId="0" borderId="7" xfId="0" applyNumberFormat="1" applyFont="1" applyBorder="1" applyAlignment="1">
      <alignment horizontal="center"/>
    </xf>
    <xf numFmtId="0" fontId="31" fillId="4" borderId="7" xfId="0" applyFont="1" applyFill="1" applyBorder="1"/>
    <xf numFmtId="0" fontId="62" fillId="5" borderId="7" xfId="0" applyFont="1" applyFill="1" applyBorder="1"/>
    <xf numFmtId="0" fontId="26" fillId="0" borderId="7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1" fontId="26" fillId="0" borderId="0" xfId="0" applyNumberFormat="1" applyFont="1" applyBorder="1" applyAlignment="1">
      <alignment horizontal="center"/>
    </xf>
    <xf numFmtId="0" fontId="31" fillId="0" borderId="0" xfId="0" applyFont="1" applyBorder="1"/>
    <xf numFmtId="3" fontId="26" fillId="0" borderId="0" xfId="0" applyNumberFormat="1" applyFont="1" applyBorder="1" applyAlignment="1">
      <alignment horizontal="center"/>
    </xf>
    <xf numFmtId="0" fontId="26" fillId="0" borderId="0" xfId="0" applyFont="1" applyBorder="1"/>
    <xf numFmtId="0" fontId="26" fillId="0" borderId="0" xfId="0" applyFont="1" applyBorder="1" applyAlignment="1">
      <alignment horizontal="left"/>
    </xf>
    <xf numFmtId="0" fontId="31" fillId="0" borderId="0" xfId="0" applyFont="1" applyBorder="1" applyAlignment="1">
      <alignment horizontal="center"/>
    </xf>
    <xf numFmtId="3" fontId="31" fillId="0" borderId="0" xfId="0" applyNumberFormat="1" applyFont="1" applyBorder="1" applyAlignment="1">
      <alignment horizontal="center"/>
    </xf>
    <xf numFmtId="188" fontId="31" fillId="0" borderId="0" xfId="1" applyNumberFormat="1" applyFont="1" applyAlignment="1">
      <alignment horizontal="center"/>
    </xf>
    <xf numFmtId="0" fontId="64" fillId="0" borderId="7" xfId="0" applyFont="1" applyBorder="1" applyAlignment="1">
      <alignment horizontal="left"/>
    </xf>
    <xf numFmtId="0" fontId="65" fillId="4" borderId="7" xfId="0" applyFont="1" applyFill="1" applyBorder="1"/>
    <xf numFmtId="0" fontId="66" fillId="4" borderId="7" xfId="0" applyFont="1" applyFill="1" applyBorder="1"/>
    <xf numFmtId="0" fontId="66" fillId="5" borderId="7" xfId="0" applyFont="1" applyFill="1" applyBorder="1"/>
    <xf numFmtId="0" fontId="63" fillId="0" borderId="7" xfId="0" applyFont="1" applyBorder="1"/>
    <xf numFmtId="0" fontId="67" fillId="0" borderId="7" xfId="0" applyFont="1" applyBorder="1"/>
    <xf numFmtId="1" fontId="68" fillId="0" borderId="7" xfId="0" applyNumberFormat="1" applyFont="1" applyBorder="1" applyAlignment="1">
      <alignment horizontal="center"/>
    </xf>
    <xf numFmtId="0" fontId="0" fillId="6" borderId="0" xfId="0" applyFill="1"/>
    <xf numFmtId="0" fontId="69" fillId="7" borderId="0" xfId="0" applyFont="1" applyFill="1"/>
    <xf numFmtId="0" fontId="0" fillId="7" borderId="0" xfId="0" applyFill="1" applyBorder="1"/>
    <xf numFmtId="0" fontId="0" fillId="7" borderId="0" xfId="0" applyFill="1"/>
    <xf numFmtId="0" fontId="0" fillId="7" borderId="9" xfId="0" applyFill="1" applyBorder="1"/>
    <xf numFmtId="0" fontId="0" fillId="8" borderId="8" xfId="0" applyFill="1" applyBorder="1"/>
    <xf numFmtId="0" fontId="0" fillId="8" borderId="0" xfId="0" applyFill="1"/>
    <xf numFmtId="0" fontId="0" fillId="9" borderId="9" xfId="0" applyFill="1" applyBorder="1"/>
    <xf numFmtId="0" fontId="0" fillId="0" borderId="0" xfId="0" applyAlignment="1">
      <alignment horizontal="center"/>
    </xf>
    <xf numFmtId="0" fontId="51" fillId="0" borderId="0" xfId="0" applyFont="1" applyAlignment="1">
      <alignment horizontal="center"/>
    </xf>
    <xf numFmtId="15" fontId="31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70" fillId="0" borderId="0" xfId="0" applyFont="1" applyAlignment="1">
      <alignment horizontal="center" vertical="center"/>
    </xf>
    <xf numFmtId="0" fontId="70" fillId="0" borderId="0" xfId="0" applyFont="1" applyAlignment="1">
      <alignment horizontal="center"/>
    </xf>
    <xf numFmtId="0" fontId="70" fillId="0" borderId="0" xfId="0" applyFont="1"/>
    <xf numFmtId="0" fontId="71" fillId="0" borderId="0" xfId="0" applyFont="1"/>
    <xf numFmtId="0" fontId="26" fillId="0" borderId="7" xfId="0" applyFont="1" applyBorder="1" applyAlignment="1">
      <alignment horizontal="left"/>
    </xf>
    <xf numFmtId="3" fontId="0" fillId="0" borderId="0" xfId="0" applyNumberFormat="1"/>
    <xf numFmtId="187" fontId="0" fillId="0" borderId="0" xfId="0" applyNumberFormat="1"/>
    <xf numFmtId="0" fontId="17" fillId="0" borderId="2" xfId="0" applyFont="1" applyBorder="1" applyAlignment="1">
      <alignment horizontal="left"/>
    </xf>
    <xf numFmtId="0" fontId="5" fillId="0" borderId="5" xfId="0" applyFont="1" applyFill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3" fillId="0" borderId="0" xfId="0" applyFont="1" applyBorder="1"/>
    <xf numFmtId="1" fontId="9" fillId="0" borderId="8" xfId="0" applyNumberFormat="1" applyFont="1" applyFill="1" applyBorder="1" applyAlignment="1">
      <alignment horizontal="center"/>
    </xf>
    <xf numFmtId="0" fontId="10" fillId="0" borderId="0" xfId="0" applyFont="1" applyAlignment="1"/>
    <xf numFmtId="0" fontId="20" fillId="0" borderId="0" xfId="0" applyFont="1"/>
    <xf numFmtId="0" fontId="51" fillId="0" borderId="0" xfId="0" applyFont="1"/>
    <xf numFmtId="0" fontId="51" fillId="0" borderId="0" xfId="0" applyFont="1" applyAlignment="1"/>
    <xf numFmtId="188" fontId="15" fillId="0" borderId="0" xfId="1" applyNumberFormat="1" applyFont="1" applyBorder="1"/>
    <xf numFmtId="188" fontId="15" fillId="0" borderId="0" xfId="1" applyNumberFormat="1" applyFont="1"/>
    <xf numFmtId="188" fontId="15" fillId="0" borderId="0" xfId="0" applyNumberFormat="1" applyFont="1"/>
    <xf numFmtId="3" fontId="20" fillId="0" borderId="0" xfId="0" applyNumberFormat="1" applyFont="1"/>
    <xf numFmtId="188" fontId="20" fillId="0" borderId="0" xfId="0" applyNumberFormat="1" applyFont="1"/>
    <xf numFmtId="0" fontId="28" fillId="0" borderId="7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35" fillId="0" borderId="4" xfId="0" applyFont="1" applyBorder="1" applyAlignment="1">
      <alignment horizontal="center"/>
    </xf>
    <xf numFmtId="0" fontId="33" fillId="0" borderId="7" xfId="0" applyFont="1" applyBorder="1" applyAlignment="1">
      <alignment horizontal="center" vertical="center"/>
    </xf>
    <xf numFmtId="49" fontId="15" fillId="0" borderId="0" xfId="0" applyNumberFormat="1" applyFont="1" applyAlignment="1"/>
    <xf numFmtId="0" fontId="36" fillId="0" borderId="7" xfId="0" applyFont="1" applyBorder="1" applyAlignment="1">
      <alignment horizontal="right"/>
    </xf>
    <xf numFmtId="0" fontId="37" fillId="0" borderId="7" xfId="0" applyFont="1" applyBorder="1" applyAlignment="1">
      <alignment horizontal="right"/>
    </xf>
    <xf numFmtId="0" fontId="53" fillId="0" borderId="7" xfId="0" applyFont="1" applyBorder="1" applyAlignment="1">
      <alignment horizontal="right"/>
    </xf>
    <xf numFmtId="0" fontId="26" fillId="0" borderId="0" xfId="0" applyFont="1" applyBorder="1" applyAlignment="1">
      <alignment horizontal="right"/>
    </xf>
    <xf numFmtId="0" fontId="38" fillId="0" borderId="0" xfId="0" applyFont="1" applyBorder="1" applyAlignment="1">
      <alignment horizontal="right"/>
    </xf>
    <xf numFmtId="0" fontId="35" fillId="0" borderId="0" xfId="0" applyFont="1" applyBorder="1" applyAlignment="1">
      <alignment horizontal="right"/>
    </xf>
    <xf numFmtId="0" fontId="37" fillId="0" borderId="0" xfId="0" applyFont="1" applyBorder="1"/>
    <xf numFmtId="0" fontId="53" fillId="0" borderId="0" xfId="0" applyFont="1" applyBorder="1" applyAlignment="1">
      <alignment horizontal="right"/>
    </xf>
    <xf numFmtId="0" fontId="35" fillId="0" borderId="0" xfId="0" applyFont="1" applyBorder="1"/>
    <xf numFmtId="0" fontId="36" fillId="0" borderId="0" xfId="0" applyFont="1" applyBorder="1"/>
    <xf numFmtId="0" fontId="35" fillId="9" borderId="7" xfId="0" applyFont="1" applyFill="1" applyBorder="1" applyAlignment="1">
      <alignment horizontal="right"/>
    </xf>
    <xf numFmtId="0" fontId="26" fillId="9" borderId="7" xfId="0" applyFont="1" applyFill="1" applyBorder="1" applyAlignment="1">
      <alignment horizontal="right"/>
    </xf>
    <xf numFmtId="0" fontId="74" fillId="0" borderId="0" xfId="0" applyFont="1"/>
    <xf numFmtId="0" fontId="75" fillId="0" borderId="0" xfId="0" applyFont="1"/>
    <xf numFmtId="0" fontId="73" fillId="0" borderId="0" xfId="0" applyFont="1" applyAlignment="1">
      <alignment horizontal="center"/>
    </xf>
    <xf numFmtId="0" fontId="73" fillId="0" borderId="0" xfId="0" applyFont="1"/>
    <xf numFmtId="3" fontId="75" fillId="0" borderId="0" xfId="0" applyNumberFormat="1" applyFont="1"/>
    <xf numFmtId="0" fontId="73" fillId="0" borderId="0" xfId="0" applyFont="1" applyAlignment="1">
      <alignment horizontal="center" vertical="center"/>
    </xf>
    <xf numFmtId="0" fontId="73" fillId="0" borderId="6" xfId="0" applyFont="1" applyBorder="1" applyAlignment="1">
      <alignment horizontal="center"/>
    </xf>
    <xf numFmtId="0" fontId="73" fillId="0" borderId="7" xfId="0" applyFont="1" applyBorder="1" applyAlignment="1">
      <alignment horizontal="center" vertical="center"/>
    </xf>
    <xf numFmtId="0" fontId="75" fillId="0" borderId="7" xfId="0" applyFont="1" applyBorder="1" applyAlignment="1">
      <alignment horizontal="center"/>
    </xf>
    <xf numFmtId="0" fontId="75" fillId="0" borderId="7" xfId="0" applyFont="1" applyBorder="1"/>
    <xf numFmtId="3" fontId="75" fillId="0" borderId="7" xfId="0" applyNumberFormat="1" applyFont="1" applyBorder="1" applyAlignment="1">
      <alignment horizontal="center"/>
    </xf>
    <xf numFmtId="0" fontId="73" fillId="0" borderId="7" xfId="0" applyFont="1" applyBorder="1" applyAlignment="1">
      <alignment horizontal="center"/>
    </xf>
    <xf numFmtId="0" fontId="73" fillId="0" borderId="4" xfId="0" applyFont="1" applyBorder="1"/>
    <xf numFmtId="0" fontId="73" fillId="0" borderId="5" xfId="0" applyFont="1" applyBorder="1"/>
    <xf numFmtId="0" fontId="73" fillId="0" borderId="6" xfId="0" applyFont="1" applyBorder="1"/>
    <xf numFmtId="3" fontId="73" fillId="0" borderId="7" xfId="0" applyNumberFormat="1" applyFont="1" applyBorder="1" applyAlignment="1">
      <alignment horizontal="center"/>
    </xf>
    <xf numFmtId="0" fontId="75" fillId="0" borderId="0" xfId="0" applyFont="1" applyAlignment="1">
      <alignment horizontal="center"/>
    </xf>
    <xf numFmtId="0" fontId="77" fillId="0" borderId="0" xfId="0" applyFont="1"/>
    <xf numFmtId="3" fontId="78" fillId="0" borderId="0" xfId="0" applyNumberFormat="1" applyFont="1"/>
    <xf numFmtId="0" fontId="78" fillId="0" borderId="0" xfId="0" applyFont="1"/>
    <xf numFmtId="3" fontId="79" fillId="0" borderId="0" xfId="0" applyNumberFormat="1" applyFont="1"/>
    <xf numFmtId="0" fontId="79" fillId="0" borderId="0" xfId="0" applyFont="1"/>
    <xf numFmtId="0" fontId="75" fillId="2" borderId="7" xfId="0" applyFont="1" applyFill="1" applyBorder="1" applyAlignment="1">
      <alignment horizontal="center"/>
    </xf>
    <xf numFmtId="0" fontId="75" fillId="2" borderId="7" xfId="0" applyFont="1" applyFill="1" applyBorder="1" applyAlignment="1">
      <alignment horizontal="right"/>
    </xf>
    <xf numFmtId="0" fontId="75" fillId="2" borderId="7" xfId="0" applyFont="1" applyFill="1" applyBorder="1"/>
    <xf numFmtId="1" fontId="75" fillId="2" borderId="7" xfId="0" applyNumberFormat="1" applyFont="1" applyFill="1" applyBorder="1" applyAlignment="1">
      <alignment horizontal="center"/>
    </xf>
    <xf numFmtId="3" fontId="75" fillId="2" borderId="7" xfId="0" applyNumberFormat="1" applyFont="1" applyFill="1" applyBorder="1" applyAlignment="1">
      <alignment horizontal="center"/>
    </xf>
    <xf numFmtId="0" fontId="73" fillId="2" borderId="7" xfId="0" applyFont="1" applyFill="1" applyBorder="1" applyAlignment="1">
      <alignment horizontal="center" vertical="center"/>
    </xf>
    <xf numFmtId="0" fontId="75" fillId="10" borderId="7" xfId="0" applyFont="1" applyFill="1" applyBorder="1" applyAlignment="1">
      <alignment horizontal="center"/>
    </xf>
    <xf numFmtId="0" fontId="73" fillId="10" borderId="7" xfId="0" applyFont="1" applyFill="1" applyBorder="1"/>
    <xf numFmtId="0" fontId="75" fillId="10" borderId="7" xfId="0" applyFont="1" applyFill="1" applyBorder="1" applyAlignment="1">
      <alignment horizontal="right"/>
    </xf>
    <xf numFmtId="0" fontId="75" fillId="10" borderId="7" xfId="0" applyFont="1" applyFill="1" applyBorder="1"/>
    <xf numFmtId="1" fontId="75" fillId="10" borderId="7" xfId="0" applyNumberFormat="1" applyFont="1" applyFill="1" applyBorder="1" applyAlignment="1">
      <alignment horizontal="center"/>
    </xf>
    <xf numFmtId="3" fontId="75" fillId="10" borderId="7" xfId="0" applyNumberFormat="1" applyFont="1" applyFill="1" applyBorder="1" applyAlignment="1">
      <alignment horizontal="center"/>
    </xf>
    <xf numFmtId="187" fontId="75" fillId="10" borderId="7" xfId="0" applyNumberFormat="1" applyFont="1" applyFill="1" applyBorder="1" applyAlignment="1">
      <alignment horizontal="center"/>
    </xf>
    <xf numFmtId="0" fontId="75" fillId="11" borderId="7" xfId="0" applyFont="1" applyFill="1" applyBorder="1" applyAlignment="1">
      <alignment horizontal="center"/>
    </xf>
    <xf numFmtId="0" fontId="73" fillId="11" borderId="7" xfId="0" applyFont="1" applyFill="1" applyBorder="1"/>
    <xf numFmtId="0" fontId="75" fillId="11" borderId="7" xfId="0" applyFont="1" applyFill="1" applyBorder="1" applyAlignment="1">
      <alignment horizontal="right"/>
    </xf>
    <xf numFmtId="0" fontId="75" fillId="11" borderId="7" xfId="0" applyFont="1" applyFill="1" applyBorder="1"/>
    <xf numFmtId="1" fontId="75" fillId="11" borderId="7" xfId="0" applyNumberFormat="1" applyFont="1" applyFill="1" applyBorder="1" applyAlignment="1">
      <alignment horizontal="center"/>
    </xf>
    <xf numFmtId="3" fontId="75" fillId="11" borderId="7" xfId="0" applyNumberFormat="1" applyFont="1" applyFill="1" applyBorder="1" applyAlignment="1">
      <alignment horizontal="center"/>
    </xf>
    <xf numFmtId="187" fontId="75" fillId="11" borderId="7" xfId="0" applyNumberFormat="1" applyFont="1" applyFill="1" applyBorder="1" applyAlignment="1">
      <alignment horizontal="center"/>
    </xf>
    <xf numFmtId="0" fontId="75" fillId="12" borderId="7" xfId="0" applyFont="1" applyFill="1" applyBorder="1" applyAlignment="1">
      <alignment horizontal="center"/>
    </xf>
    <xf numFmtId="0" fontId="73" fillId="12" borderId="7" xfId="0" applyFont="1" applyFill="1" applyBorder="1"/>
    <xf numFmtId="0" fontId="75" fillId="12" borderId="7" xfId="0" applyFont="1" applyFill="1" applyBorder="1" applyAlignment="1">
      <alignment horizontal="right"/>
    </xf>
    <xf numFmtId="0" fontId="75" fillId="12" borderId="7" xfId="0" applyFont="1" applyFill="1" applyBorder="1"/>
    <xf numFmtId="1" fontId="75" fillId="12" borderId="7" xfId="0" applyNumberFormat="1" applyFont="1" applyFill="1" applyBorder="1" applyAlignment="1">
      <alignment horizontal="center"/>
    </xf>
    <xf numFmtId="3" fontId="75" fillId="12" borderId="7" xfId="0" applyNumberFormat="1" applyFont="1" applyFill="1" applyBorder="1" applyAlignment="1">
      <alignment horizontal="center"/>
    </xf>
    <xf numFmtId="187" fontId="75" fillId="12" borderId="7" xfId="0" applyNumberFormat="1" applyFont="1" applyFill="1" applyBorder="1" applyAlignment="1">
      <alignment horizontal="center"/>
    </xf>
    <xf numFmtId="0" fontId="75" fillId="13" borderId="7" xfId="0" applyFont="1" applyFill="1" applyBorder="1" applyAlignment="1">
      <alignment horizontal="center"/>
    </xf>
    <xf numFmtId="0" fontId="73" fillId="13" borderId="7" xfId="0" applyFont="1" applyFill="1" applyBorder="1"/>
    <xf numFmtId="0" fontId="75" fillId="13" borderId="7" xfId="0" applyFont="1" applyFill="1" applyBorder="1" applyAlignment="1">
      <alignment horizontal="right"/>
    </xf>
    <xf numFmtId="0" fontId="75" fillId="13" borderId="7" xfId="0" applyFont="1" applyFill="1" applyBorder="1"/>
    <xf numFmtId="1" fontId="75" fillId="13" borderId="7" xfId="0" applyNumberFormat="1" applyFont="1" applyFill="1" applyBorder="1" applyAlignment="1">
      <alignment horizontal="center"/>
    </xf>
    <xf numFmtId="3" fontId="75" fillId="13" borderId="7" xfId="0" applyNumberFormat="1" applyFont="1" applyFill="1" applyBorder="1" applyAlignment="1">
      <alignment horizontal="center"/>
    </xf>
    <xf numFmtId="187" fontId="75" fillId="13" borderId="7" xfId="0" applyNumberFormat="1" applyFont="1" applyFill="1" applyBorder="1" applyAlignment="1">
      <alignment horizontal="center"/>
    </xf>
    <xf numFmtId="0" fontId="75" fillId="14" borderId="7" xfId="0" applyFont="1" applyFill="1" applyBorder="1" applyAlignment="1">
      <alignment horizontal="center"/>
    </xf>
    <xf numFmtId="0" fontId="73" fillId="14" borderId="7" xfId="0" applyFont="1" applyFill="1" applyBorder="1"/>
    <xf numFmtId="0" fontId="75" fillId="14" borderId="7" xfId="0" applyFont="1" applyFill="1" applyBorder="1" applyAlignment="1">
      <alignment horizontal="right"/>
    </xf>
    <xf numFmtId="0" fontId="75" fillId="14" borderId="7" xfId="0" applyFont="1" applyFill="1" applyBorder="1"/>
    <xf numFmtId="1" fontId="75" fillId="14" borderId="7" xfId="0" applyNumberFormat="1" applyFont="1" applyFill="1" applyBorder="1" applyAlignment="1">
      <alignment horizontal="center"/>
    </xf>
    <xf numFmtId="3" fontId="75" fillId="14" borderId="7" xfId="0" applyNumberFormat="1" applyFont="1" applyFill="1" applyBorder="1" applyAlignment="1">
      <alignment horizontal="center"/>
    </xf>
    <xf numFmtId="187" fontId="75" fillId="14" borderId="7" xfId="0" applyNumberFormat="1" applyFont="1" applyFill="1" applyBorder="1" applyAlignment="1">
      <alignment horizontal="center"/>
    </xf>
    <xf numFmtId="0" fontId="75" fillId="15" borderId="7" xfId="0" applyFont="1" applyFill="1" applyBorder="1" applyAlignment="1">
      <alignment horizontal="center"/>
    </xf>
    <xf numFmtId="0" fontId="73" fillId="15" borderId="7" xfId="0" applyFont="1" applyFill="1" applyBorder="1"/>
    <xf numFmtId="0" fontId="75" fillId="15" borderId="7" xfId="0" applyFont="1" applyFill="1" applyBorder="1" applyAlignment="1">
      <alignment horizontal="right"/>
    </xf>
    <xf numFmtId="0" fontId="75" fillId="15" borderId="7" xfId="0" applyFont="1" applyFill="1" applyBorder="1"/>
    <xf numFmtId="1" fontId="75" fillId="15" borderId="7" xfId="0" applyNumberFormat="1" applyFont="1" applyFill="1" applyBorder="1" applyAlignment="1">
      <alignment horizontal="center"/>
    </xf>
    <xf numFmtId="3" fontId="75" fillId="15" borderId="7" xfId="0" applyNumberFormat="1" applyFont="1" applyFill="1" applyBorder="1" applyAlignment="1">
      <alignment horizontal="center"/>
    </xf>
    <xf numFmtId="187" fontId="75" fillId="15" borderId="7" xfId="0" applyNumberFormat="1" applyFont="1" applyFill="1" applyBorder="1" applyAlignment="1">
      <alignment horizontal="center"/>
    </xf>
    <xf numFmtId="0" fontId="73" fillId="2" borderId="7" xfId="0" applyFont="1" applyFill="1" applyBorder="1" applyAlignment="1">
      <alignment horizontal="left" vertical="center"/>
    </xf>
    <xf numFmtId="0" fontId="73" fillId="2" borderId="7" xfId="0" applyFont="1" applyFill="1" applyBorder="1" applyAlignment="1">
      <alignment horizontal="center" vertical="center" textRotation="90"/>
    </xf>
    <xf numFmtId="49" fontId="15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49" fontId="20" fillId="0" borderId="4" xfId="0" applyNumberFormat="1" applyFont="1" applyBorder="1" applyAlignment="1">
      <alignment horizontal="center"/>
    </xf>
    <xf numFmtId="49" fontId="20" fillId="0" borderId="5" xfId="0" applyNumberFormat="1" applyFont="1" applyBorder="1" applyAlignment="1">
      <alignment horizontal="center"/>
    </xf>
    <xf numFmtId="49" fontId="20" fillId="0" borderId="6" xfId="0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8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72" fillId="0" borderId="0" xfId="0" applyFont="1" applyAlignment="1">
      <alignment horizontal="center"/>
    </xf>
    <xf numFmtId="188" fontId="72" fillId="0" borderId="0" xfId="0" applyNumberFormat="1" applyFont="1" applyAlignment="1">
      <alignment horizontal="center"/>
    </xf>
    <xf numFmtId="0" fontId="51" fillId="0" borderId="0" xfId="0" applyFont="1" applyAlignment="1">
      <alignment horizontal="center"/>
    </xf>
    <xf numFmtId="188" fontId="10" fillId="0" borderId="0" xfId="1" applyNumberFormat="1" applyFont="1" applyAlignment="1">
      <alignment horizontal="right"/>
    </xf>
    <xf numFmtId="0" fontId="19" fillId="0" borderId="8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0" fillId="0" borderId="10" xfId="0" applyFont="1" applyBorder="1" applyAlignment="1">
      <alignment horizontal="left"/>
    </xf>
    <xf numFmtId="3" fontId="5" fillId="0" borderId="0" xfId="0" applyNumberFormat="1" applyFont="1" applyAlignment="1">
      <alignment horizontal="center"/>
    </xf>
    <xf numFmtId="0" fontId="23" fillId="0" borderId="0" xfId="0" applyFont="1" applyAlignment="1">
      <alignment horizontal="left"/>
    </xf>
    <xf numFmtId="3" fontId="5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49" fillId="0" borderId="0" xfId="0" applyNumberFormat="1" applyFont="1" applyAlignment="1">
      <alignment horizontal="right"/>
    </xf>
    <xf numFmtId="0" fontId="10" fillId="0" borderId="0" xfId="0" applyFont="1" applyAlignment="1">
      <alignment horizontal="left"/>
    </xf>
    <xf numFmtId="3" fontId="6" fillId="0" borderId="0" xfId="0" applyNumberFormat="1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5" fillId="0" borderId="4" xfId="0" applyFont="1" applyBorder="1" applyAlignment="1">
      <alignment horizontal="center"/>
    </xf>
    <xf numFmtId="0" fontId="35" fillId="0" borderId="5" xfId="0" applyFont="1" applyBorder="1" applyAlignment="1">
      <alignment horizontal="center"/>
    </xf>
    <xf numFmtId="0" fontId="57" fillId="0" borderId="7" xfId="0" applyFont="1" applyBorder="1" applyAlignment="1">
      <alignment horizontal="center" vertical="center" wrapText="1"/>
    </xf>
    <xf numFmtId="0" fontId="57" fillId="0" borderId="7" xfId="0" applyFont="1" applyBorder="1" applyAlignment="1">
      <alignment horizontal="center" vertical="center"/>
    </xf>
    <xf numFmtId="0" fontId="33" fillId="0" borderId="7" xfId="0" applyFont="1" applyBorder="1" applyAlignment="1">
      <alignment horizontal="center" vertical="center" wrapText="1"/>
    </xf>
    <xf numFmtId="0" fontId="3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28" fillId="0" borderId="7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textRotation="90" wrapText="1"/>
    </xf>
    <xf numFmtId="0" fontId="30" fillId="0" borderId="7" xfId="0" applyFont="1" applyBorder="1" applyAlignment="1">
      <alignment horizontal="center" vertical="center" textRotation="90"/>
    </xf>
    <xf numFmtId="0" fontId="76" fillId="0" borderId="0" xfId="0" applyFont="1" applyAlignment="1">
      <alignment horizontal="center"/>
    </xf>
    <xf numFmtId="0" fontId="76" fillId="0" borderId="8" xfId="0" applyFont="1" applyBorder="1" applyAlignment="1">
      <alignment horizontal="center"/>
    </xf>
    <xf numFmtId="0" fontId="73" fillId="0" borderId="7" xfId="0" applyFont="1" applyBorder="1" applyAlignment="1">
      <alignment horizontal="center" vertical="center"/>
    </xf>
    <xf numFmtId="0" fontId="73" fillId="0" borderId="7" xfId="0" applyFont="1" applyBorder="1" applyAlignment="1">
      <alignment horizontal="center" vertical="center" wrapText="1"/>
    </xf>
    <xf numFmtId="0" fontId="73" fillId="0" borderId="7" xfId="0" applyFont="1" applyBorder="1" applyAlignment="1">
      <alignment horizontal="center" vertical="center" textRotation="90" wrapText="1"/>
    </xf>
    <xf numFmtId="0" fontId="73" fillId="0" borderId="7" xfId="0" applyFont="1" applyBorder="1" applyAlignment="1">
      <alignment horizontal="center" vertical="center" textRotation="90"/>
    </xf>
    <xf numFmtId="0" fontId="73" fillId="11" borderId="7" xfId="0" applyFont="1" applyFill="1" applyBorder="1" applyAlignment="1">
      <alignment horizontal="center"/>
    </xf>
    <xf numFmtId="0" fontId="73" fillId="10" borderId="7" xfId="0" applyFont="1" applyFill="1" applyBorder="1" applyAlignment="1">
      <alignment horizontal="center"/>
    </xf>
    <xf numFmtId="0" fontId="75" fillId="0" borderId="4" xfId="0" applyFont="1" applyBorder="1" applyAlignment="1">
      <alignment horizontal="center"/>
    </xf>
    <xf numFmtId="0" fontId="75" fillId="0" borderId="5" xfId="0" applyFont="1" applyBorder="1" applyAlignment="1">
      <alignment horizontal="center"/>
    </xf>
    <xf numFmtId="0" fontId="73" fillId="2" borderId="7" xfId="0" applyFont="1" applyFill="1" applyBorder="1" applyAlignment="1">
      <alignment horizontal="center"/>
    </xf>
    <xf numFmtId="0" fontId="73" fillId="12" borderId="7" xfId="0" applyFont="1" applyFill="1" applyBorder="1" applyAlignment="1">
      <alignment horizontal="center"/>
    </xf>
    <xf numFmtId="0" fontId="73" fillId="13" borderId="7" xfId="0" applyFont="1" applyFill="1" applyBorder="1" applyAlignment="1">
      <alignment horizontal="center"/>
    </xf>
    <xf numFmtId="0" fontId="73" fillId="14" borderId="7" xfId="0" applyFont="1" applyFill="1" applyBorder="1" applyAlignment="1">
      <alignment horizontal="center"/>
    </xf>
    <xf numFmtId="0" fontId="73" fillId="15" borderId="7" xfId="0" applyFont="1" applyFill="1" applyBorder="1" applyAlignment="1">
      <alignment horizontal="center"/>
    </xf>
    <xf numFmtId="0" fontId="58" fillId="0" borderId="0" xfId="0" applyFont="1" applyAlignment="1">
      <alignment horizontal="center"/>
    </xf>
    <xf numFmtId="0" fontId="58" fillId="0" borderId="0" xfId="0" applyFont="1" applyBorder="1" applyAlignment="1">
      <alignment horizontal="center"/>
    </xf>
    <xf numFmtId="188" fontId="58" fillId="0" borderId="1" xfId="1" applyNumberFormat="1" applyFont="1" applyBorder="1" applyAlignment="1">
      <alignment horizontal="center" vertical="center"/>
    </xf>
    <xf numFmtId="188" fontId="58" fillId="0" borderId="2" xfId="1" applyNumberFormat="1" applyFont="1" applyBorder="1" applyAlignment="1">
      <alignment horizontal="center" vertical="center"/>
    </xf>
    <xf numFmtId="188" fontId="58" fillId="0" borderId="3" xfId="1" applyNumberFormat="1" applyFont="1" applyBorder="1" applyAlignment="1">
      <alignment horizontal="center" vertical="center"/>
    </xf>
    <xf numFmtId="0" fontId="58" fillId="0" borderId="7" xfId="0" applyFont="1" applyBorder="1" applyAlignment="1">
      <alignment horizontal="center"/>
    </xf>
    <xf numFmtId="0" fontId="58" fillId="0" borderId="2" xfId="0" applyFont="1" applyBorder="1" applyAlignment="1">
      <alignment horizontal="center" vertical="center"/>
    </xf>
    <xf numFmtId="0" fontId="58" fillId="0" borderId="3" xfId="0" applyFont="1" applyBorder="1" applyAlignment="1">
      <alignment horizontal="center" vertical="center"/>
    </xf>
    <xf numFmtId="0" fontId="58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9" fillId="0" borderId="7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left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7"/>
  <sheetViews>
    <sheetView workbookViewId="0">
      <selection activeCell="E28" sqref="E28"/>
    </sheetView>
  </sheetViews>
  <sheetFormatPr defaultRowHeight="18.75" x14ac:dyDescent="0.3"/>
  <cols>
    <col min="1" max="1" width="5.625" style="30" customWidth="1"/>
    <col min="2" max="2" width="18.375" style="34" customWidth="1"/>
    <col min="3" max="3" width="16.625" style="34" customWidth="1"/>
    <col min="4" max="4" width="5.625" style="30" customWidth="1"/>
    <col min="5" max="5" width="17.125" style="34" customWidth="1"/>
    <col min="6" max="6" width="9.625" style="107" customWidth="1"/>
    <col min="7" max="7" width="10.625" style="107" customWidth="1"/>
    <col min="8" max="8" width="8.625" style="107" customWidth="1"/>
    <col min="9" max="10" width="12.25" style="107" customWidth="1"/>
    <col min="11" max="11" width="10.375" style="30" customWidth="1"/>
    <col min="12" max="12" width="7.5" style="30" customWidth="1"/>
    <col min="13" max="16384" width="9" style="34"/>
  </cols>
  <sheetData>
    <row r="1" spans="1:12" x14ac:dyDescent="0.3">
      <c r="K1" s="375" t="s">
        <v>396</v>
      </c>
      <c r="L1" s="375"/>
    </row>
    <row r="2" spans="1:12" ht="19.5" x14ac:dyDescent="0.3">
      <c r="A2" s="376" t="s">
        <v>856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</row>
    <row r="3" spans="1:12" ht="19.5" x14ac:dyDescent="0.3">
      <c r="A3" s="376" t="s">
        <v>383</v>
      </c>
      <c r="B3" s="376"/>
      <c r="C3" s="376"/>
      <c r="D3" s="376"/>
      <c r="E3" s="376"/>
      <c r="F3" s="376"/>
      <c r="G3" s="376"/>
      <c r="H3" s="376"/>
      <c r="I3" s="376"/>
      <c r="J3" s="376"/>
      <c r="K3" s="376"/>
      <c r="L3" s="376"/>
    </row>
    <row r="4" spans="1:12" s="109" customFormat="1" x14ac:dyDescent="0.3">
      <c r="A4" s="377" t="s">
        <v>0</v>
      </c>
      <c r="B4" s="377" t="s">
        <v>1</v>
      </c>
      <c r="C4" s="108"/>
      <c r="D4" s="377" t="s">
        <v>4</v>
      </c>
      <c r="E4" s="108"/>
      <c r="F4" s="380" t="s">
        <v>13</v>
      </c>
      <c r="G4" s="381"/>
      <c r="H4" s="382"/>
      <c r="I4" s="380" t="s">
        <v>14</v>
      </c>
      <c r="J4" s="382"/>
      <c r="K4" s="108" t="s">
        <v>18</v>
      </c>
      <c r="L4" s="108"/>
    </row>
    <row r="5" spans="1:12" s="109" customFormat="1" x14ac:dyDescent="0.3">
      <c r="A5" s="378"/>
      <c r="B5" s="378"/>
      <c r="C5" s="110" t="s">
        <v>2</v>
      </c>
      <c r="D5" s="378"/>
      <c r="E5" s="110" t="s">
        <v>5</v>
      </c>
      <c r="F5" s="111" t="s">
        <v>7</v>
      </c>
      <c r="G5" s="111" t="s">
        <v>9</v>
      </c>
      <c r="H5" s="111" t="s">
        <v>12</v>
      </c>
      <c r="I5" s="111" t="s">
        <v>16</v>
      </c>
      <c r="J5" s="111" t="s">
        <v>12</v>
      </c>
      <c r="K5" s="110" t="s">
        <v>19</v>
      </c>
      <c r="L5" s="110" t="s">
        <v>22</v>
      </c>
    </row>
    <row r="6" spans="1:12" s="109" customFormat="1" x14ac:dyDescent="0.3">
      <c r="A6" s="378"/>
      <c r="B6" s="378"/>
      <c r="C6" s="110" t="s">
        <v>3</v>
      </c>
      <c r="D6" s="378"/>
      <c r="E6" s="110" t="s">
        <v>6</v>
      </c>
      <c r="F6" s="111" t="s">
        <v>8</v>
      </c>
      <c r="G6" s="111" t="s">
        <v>10</v>
      </c>
      <c r="H6" s="111" t="s">
        <v>11</v>
      </c>
      <c r="I6" s="111" t="s">
        <v>17</v>
      </c>
      <c r="J6" s="111"/>
      <c r="K6" s="110" t="s">
        <v>20</v>
      </c>
      <c r="L6" s="110" t="s">
        <v>23</v>
      </c>
    </row>
    <row r="7" spans="1:12" s="109" customFormat="1" x14ac:dyDescent="0.3">
      <c r="A7" s="379"/>
      <c r="B7" s="379"/>
      <c r="C7" s="112"/>
      <c r="D7" s="379"/>
      <c r="E7" s="112"/>
      <c r="F7" s="113"/>
      <c r="G7" s="113" t="s">
        <v>11</v>
      </c>
      <c r="H7" s="113"/>
      <c r="I7" s="114" t="s">
        <v>15</v>
      </c>
      <c r="J7" s="114" t="s">
        <v>15</v>
      </c>
      <c r="K7" s="112" t="s">
        <v>21</v>
      </c>
      <c r="L7" s="112"/>
    </row>
    <row r="8" spans="1:12" s="30" customFormat="1" x14ac:dyDescent="0.3">
      <c r="A8" s="115">
        <v>1</v>
      </c>
      <c r="B8" s="116" t="s">
        <v>76</v>
      </c>
      <c r="C8" s="271" t="s">
        <v>747</v>
      </c>
      <c r="D8" s="115">
        <v>1</v>
      </c>
      <c r="E8" s="121" t="s">
        <v>77</v>
      </c>
      <c r="F8" s="118" t="s">
        <v>858</v>
      </c>
      <c r="G8" s="118" t="s">
        <v>852</v>
      </c>
      <c r="H8" s="118" t="s">
        <v>853</v>
      </c>
      <c r="I8" s="119" t="s">
        <v>105</v>
      </c>
      <c r="J8" s="119" t="s">
        <v>105</v>
      </c>
      <c r="K8" s="120" t="s">
        <v>70</v>
      </c>
      <c r="L8" s="120"/>
    </row>
    <row r="9" spans="1:12" s="30" customFormat="1" x14ac:dyDescent="0.3">
      <c r="A9" s="115"/>
      <c r="B9" s="116"/>
      <c r="C9" s="117" t="s">
        <v>400</v>
      </c>
      <c r="D9" s="115"/>
      <c r="E9" s="121" t="s">
        <v>78</v>
      </c>
      <c r="F9" s="118"/>
      <c r="G9" s="118"/>
      <c r="H9" s="118"/>
      <c r="I9" s="119"/>
      <c r="J9" s="119"/>
      <c r="K9" s="128" t="s">
        <v>80</v>
      </c>
      <c r="L9" s="120"/>
    </row>
    <row r="10" spans="1:12" s="30" customFormat="1" x14ac:dyDescent="0.3">
      <c r="A10" s="115"/>
      <c r="B10" s="116"/>
      <c r="C10" s="117"/>
      <c r="D10" s="115"/>
      <c r="E10" s="117"/>
      <c r="F10" s="118"/>
      <c r="G10" s="118"/>
      <c r="H10" s="118"/>
      <c r="I10" s="119"/>
      <c r="J10" s="119"/>
      <c r="K10" s="120"/>
      <c r="L10" s="120"/>
    </row>
    <row r="11" spans="1:12" s="30" customFormat="1" x14ac:dyDescent="0.3">
      <c r="A11" s="115">
        <v>2</v>
      </c>
      <c r="B11" s="116" t="s">
        <v>109</v>
      </c>
      <c r="C11" s="117" t="s">
        <v>574</v>
      </c>
      <c r="D11" s="115">
        <v>1</v>
      </c>
      <c r="E11" s="117" t="s">
        <v>392</v>
      </c>
      <c r="F11" s="118" t="s">
        <v>858</v>
      </c>
      <c r="G11" s="118" t="s">
        <v>382</v>
      </c>
      <c r="H11" s="118" t="s">
        <v>854</v>
      </c>
      <c r="I11" s="119" t="s">
        <v>104</v>
      </c>
      <c r="J11" s="119" t="s">
        <v>105</v>
      </c>
      <c r="K11" s="120" t="s">
        <v>70</v>
      </c>
      <c r="L11" s="120"/>
    </row>
    <row r="12" spans="1:12" x14ac:dyDescent="0.3">
      <c r="A12" s="120"/>
      <c r="B12" s="121"/>
      <c r="C12" s="117" t="s">
        <v>423</v>
      </c>
      <c r="D12" s="115"/>
      <c r="E12" s="121"/>
      <c r="F12" s="118"/>
      <c r="G12" s="118"/>
      <c r="H12" s="118"/>
      <c r="I12" s="118"/>
      <c r="J12" s="118"/>
      <c r="K12" s="128" t="s">
        <v>80</v>
      </c>
      <c r="L12" s="120"/>
    </row>
    <row r="13" spans="1:12" x14ac:dyDescent="0.3">
      <c r="A13" s="120"/>
      <c r="B13" s="121"/>
      <c r="C13" s="117"/>
      <c r="D13" s="115"/>
      <c r="E13" s="117"/>
      <c r="F13" s="118"/>
      <c r="G13" s="118"/>
      <c r="H13" s="118"/>
      <c r="I13" s="118"/>
      <c r="J13" s="118"/>
      <c r="K13" s="120"/>
      <c r="L13" s="120"/>
    </row>
    <row r="14" spans="1:12" x14ac:dyDescent="0.3">
      <c r="A14" s="120"/>
      <c r="B14" s="116"/>
      <c r="C14" s="117"/>
      <c r="D14" s="115"/>
      <c r="E14" s="117"/>
      <c r="F14" s="118"/>
      <c r="G14" s="118"/>
      <c r="H14" s="118"/>
      <c r="I14" s="118"/>
      <c r="J14" s="118"/>
      <c r="K14" s="120"/>
      <c r="L14" s="120"/>
    </row>
    <row r="15" spans="1:12" x14ac:dyDescent="0.3">
      <c r="A15" s="120"/>
      <c r="B15" s="121"/>
      <c r="C15" s="117"/>
      <c r="D15" s="120"/>
      <c r="E15" s="121"/>
      <c r="F15" s="118"/>
      <c r="G15" s="118"/>
      <c r="H15" s="118"/>
      <c r="I15" s="118"/>
      <c r="J15" s="118"/>
      <c r="K15" s="128"/>
      <c r="L15" s="120"/>
    </row>
    <row r="16" spans="1:12" x14ac:dyDescent="0.3">
      <c r="A16" s="120"/>
      <c r="B16" s="121"/>
      <c r="C16" s="122"/>
      <c r="D16" s="120"/>
      <c r="E16" s="121"/>
      <c r="F16" s="118"/>
      <c r="G16" s="118"/>
      <c r="H16" s="118"/>
      <c r="I16" s="118"/>
      <c r="J16" s="118"/>
      <c r="K16" s="120"/>
      <c r="L16" s="120"/>
    </row>
    <row r="17" spans="1:12" x14ac:dyDescent="0.3">
      <c r="A17" s="120"/>
      <c r="B17" s="116"/>
      <c r="C17" s="117"/>
      <c r="D17" s="120"/>
      <c r="E17" s="121"/>
      <c r="F17" s="118"/>
      <c r="G17" s="118"/>
      <c r="H17" s="118"/>
      <c r="I17" s="119"/>
      <c r="J17" s="119"/>
      <c r="K17" s="120"/>
      <c r="L17" s="120"/>
    </row>
    <row r="18" spans="1:12" x14ac:dyDescent="0.3">
      <c r="A18" s="120"/>
      <c r="B18" s="116"/>
      <c r="C18" s="117"/>
      <c r="D18" s="120"/>
      <c r="E18" s="121"/>
      <c r="F18" s="118"/>
      <c r="G18" s="118"/>
      <c r="H18" s="118"/>
      <c r="I18" s="118"/>
      <c r="J18" s="118"/>
      <c r="K18" s="128"/>
      <c r="L18" s="120"/>
    </row>
    <row r="19" spans="1:12" x14ac:dyDescent="0.3">
      <c r="A19" s="120"/>
      <c r="B19" s="116"/>
      <c r="C19" s="117"/>
      <c r="D19" s="120"/>
      <c r="E19" s="121"/>
      <c r="F19" s="118"/>
      <c r="G19" s="118"/>
      <c r="H19" s="118"/>
      <c r="I19" s="118"/>
      <c r="J19" s="118"/>
      <c r="K19" s="120"/>
      <c r="L19" s="120"/>
    </row>
    <row r="20" spans="1:12" x14ac:dyDescent="0.3">
      <c r="A20" s="120"/>
      <c r="B20" s="116"/>
      <c r="C20" s="117"/>
      <c r="D20" s="120"/>
      <c r="E20" s="121"/>
      <c r="F20" s="118"/>
      <c r="G20" s="118"/>
      <c r="H20" s="118"/>
      <c r="I20" s="118"/>
      <c r="J20" s="118"/>
      <c r="K20" s="120"/>
      <c r="L20" s="120"/>
    </row>
    <row r="21" spans="1:12" x14ac:dyDescent="0.3">
      <c r="A21" s="41"/>
      <c r="B21" s="123"/>
      <c r="C21" s="124"/>
      <c r="D21" s="41"/>
      <c r="E21" s="125"/>
      <c r="F21" s="126"/>
      <c r="G21" s="126"/>
      <c r="H21" s="126"/>
      <c r="I21" s="126"/>
      <c r="J21" s="126"/>
      <c r="K21" s="129"/>
      <c r="L21" s="41"/>
    </row>
    <row r="22" spans="1:12" x14ac:dyDescent="0.3">
      <c r="A22" s="48"/>
      <c r="B22" s="130"/>
      <c r="C22" s="131"/>
      <c r="D22" s="48"/>
      <c r="E22" s="50"/>
      <c r="F22" s="132"/>
      <c r="G22" s="132"/>
      <c r="H22" s="132"/>
      <c r="I22" s="132"/>
      <c r="J22" s="132"/>
      <c r="K22" s="133"/>
      <c r="L22" s="48"/>
    </row>
    <row r="23" spans="1:12" x14ac:dyDescent="0.3">
      <c r="A23" s="48"/>
      <c r="B23" s="130"/>
      <c r="C23" s="131"/>
      <c r="D23" s="48"/>
      <c r="E23" s="50"/>
      <c r="F23" s="132"/>
      <c r="G23" s="132"/>
      <c r="H23" s="132"/>
      <c r="I23" s="132"/>
      <c r="J23" s="132"/>
      <c r="K23" s="133"/>
      <c r="L23" s="48"/>
    </row>
    <row r="24" spans="1:12" x14ac:dyDescent="0.3">
      <c r="B24" s="34" t="s">
        <v>384</v>
      </c>
      <c r="G24" s="127"/>
      <c r="I24" s="127" t="s">
        <v>24</v>
      </c>
    </row>
    <row r="25" spans="1:12" x14ac:dyDescent="0.3">
      <c r="B25" s="34" t="s">
        <v>385</v>
      </c>
      <c r="G25" s="289"/>
      <c r="H25" s="289"/>
      <c r="I25" s="374" t="s">
        <v>386</v>
      </c>
      <c r="J25" s="374"/>
      <c r="K25" s="374"/>
    </row>
    <row r="26" spans="1:12" x14ac:dyDescent="0.3">
      <c r="B26" s="34" t="s">
        <v>740</v>
      </c>
      <c r="G26" s="289"/>
      <c r="H26" s="289"/>
      <c r="I26" s="374" t="s">
        <v>387</v>
      </c>
      <c r="J26" s="374"/>
      <c r="K26" s="374"/>
    </row>
    <row r="27" spans="1:12" x14ac:dyDescent="0.3">
      <c r="G27" s="289"/>
      <c r="H27" s="289"/>
      <c r="I27" s="374" t="s">
        <v>388</v>
      </c>
      <c r="J27" s="374"/>
      <c r="K27" s="374"/>
    </row>
  </sheetData>
  <mergeCells count="11">
    <mergeCell ref="I25:K25"/>
    <mergeCell ref="I26:K26"/>
    <mergeCell ref="I27:K27"/>
    <mergeCell ref="K1:L1"/>
    <mergeCell ref="A2:L2"/>
    <mergeCell ref="A3:L3"/>
    <mergeCell ref="A4:A7"/>
    <mergeCell ref="B4:B7"/>
    <mergeCell ref="D4:D7"/>
    <mergeCell ref="F4:H4"/>
    <mergeCell ref="I4:J4"/>
  </mergeCells>
  <pageMargins left="0.23622047244094491" right="0.19685039370078741" top="0.39370078740157483" bottom="0.23622047244094491" header="0.23622047244094491" footer="0.19685039370078741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9FDA85-1C74-4BDF-B975-C2E6E2450BF9}">
  <dimension ref="A1:M269"/>
  <sheetViews>
    <sheetView workbookViewId="0">
      <selection activeCell="P9" sqref="P9"/>
    </sheetView>
  </sheetViews>
  <sheetFormatPr defaultRowHeight="18.75" x14ac:dyDescent="0.45"/>
  <cols>
    <col min="1" max="1" width="3.875" style="215" customWidth="1"/>
    <col min="2" max="2" width="17" style="215" customWidth="1"/>
    <col min="3" max="3" width="5.125" style="215" customWidth="1"/>
    <col min="4" max="4" width="11.125" style="215" customWidth="1"/>
    <col min="5" max="5" width="13" style="215" customWidth="1"/>
    <col min="6" max="6" width="15.375" style="215" customWidth="1"/>
    <col min="7" max="7" width="8" style="215" customWidth="1"/>
    <col min="8" max="8" width="4.875" style="215" customWidth="1"/>
    <col min="9" max="9" width="13" style="215" customWidth="1"/>
    <col min="10" max="10" width="15.375" style="215" customWidth="1"/>
    <col min="11" max="11" width="8" style="215" customWidth="1"/>
    <col min="12" max="12" width="4.875" style="215" customWidth="1"/>
    <col min="13" max="13" width="6.5" style="214" customWidth="1"/>
    <col min="14" max="233" width="9" style="215"/>
    <col min="234" max="234" width="3.875" style="215" customWidth="1"/>
    <col min="235" max="235" width="13.25" style="215" customWidth="1"/>
    <col min="236" max="236" width="9.25" style="215" customWidth="1"/>
    <col min="237" max="237" width="4.25" style="215" customWidth="1"/>
    <col min="238" max="239" width="3.875" style="215" customWidth="1"/>
    <col min="240" max="240" width="9" style="215"/>
    <col min="241" max="246" width="4.875" style="215" customWidth="1"/>
    <col min="247" max="248" width="7" style="215" customWidth="1"/>
    <col min="249" max="249" width="9" style="215"/>
    <col min="250" max="251" width="7" style="215" customWidth="1"/>
    <col min="252" max="252" width="8.625" style="215" bestFit="1" customWidth="1"/>
    <col min="253" max="257" width="9" style="215"/>
    <col min="258" max="258" width="6.625" style="215" customWidth="1"/>
    <col min="259" max="259" width="12.25" style="215" customWidth="1"/>
    <col min="260" max="260" width="12.625" style="215" customWidth="1"/>
    <col min="261" max="489" width="9" style="215"/>
    <col min="490" max="490" width="3.875" style="215" customWidth="1"/>
    <col min="491" max="491" width="13.25" style="215" customWidth="1"/>
    <col min="492" max="492" width="9.25" style="215" customWidth="1"/>
    <col min="493" max="493" width="4.25" style="215" customWidth="1"/>
    <col min="494" max="495" width="3.875" style="215" customWidth="1"/>
    <col min="496" max="496" width="9" style="215"/>
    <col min="497" max="502" width="4.875" style="215" customWidth="1"/>
    <col min="503" max="504" width="7" style="215" customWidth="1"/>
    <col min="505" max="505" width="9" style="215"/>
    <col min="506" max="507" width="7" style="215" customWidth="1"/>
    <col min="508" max="508" width="8.625" style="215" bestFit="1" customWidth="1"/>
    <col min="509" max="513" width="9" style="215"/>
    <col min="514" max="514" width="6.625" style="215" customWidth="1"/>
    <col min="515" max="515" width="12.25" style="215" customWidth="1"/>
    <col min="516" max="516" width="12.625" style="215" customWidth="1"/>
    <col min="517" max="745" width="9" style="215"/>
    <col min="746" max="746" width="3.875" style="215" customWidth="1"/>
    <col min="747" max="747" width="13.25" style="215" customWidth="1"/>
    <col min="748" max="748" width="9.25" style="215" customWidth="1"/>
    <col min="749" max="749" width="4.25" style="215" customWidth="1"/>
    <col min="750" max="751" width="3.875" style="215" customWidth="1"/>
    <col min="752" max="752" width="9" style="215"/>
    <col min="753" max="758" width="4.875" style="215" customWidth="1"/>
    <col min="759" max="760" width="7" style="215" customWidth="1"/>
    <col min="761" max="761" width="9" style="215"/>
    <col min="762" max="763" width="7" style="215" customWidth="1"/>
    <col min="764" max="764" width="8.625" style="215" bestFit="1" customWidth="1"/>
    <col min="765" max="769" width="9" style="215"/>
    <col min="770" max="770" width="6.625" style="215" customWidth="1"/>
    <col min="771" max="771" width="12.25" style="215" customWidth="1"/>
    <col min="772" max="772" width="12.625" style="215" customWidth="1"/>
    <col min="773" max="1001" width="9" style="215"/>
    <col min="1002" max="1002" width="3.875" style="215" customWidth="1"/>
    <col min="1003" max="1003" width="13.25" style="215" customWidth="1"/>
    <col min="1004" max="1004" width="9.25" style="215" customWidth="1"/>
    <col min="1005" max="1005" width="4.25" style="215" customWidth="1"/>
    <col min="1006" max="1007" width="3.875" style="215" customWidth="1"/>
    <col min="1008" max="1008" width="9" style="215"/>
    <col min="1009" max="1014" width="4.875" style="215" customWidth="1"/>
    <col min="1015" max="1016" width="7" style="215" customWidth="1"/>
    <col min="1017" max="1017" width="9" style="215"/>
    <col min="1018" max="1019" width="7" style="215" customWidth="1"/>
    <col min="1020" max="1020" width="8.625" style="215" bestFit="1" customWidth="1"/>
    <col min="1021" max="1025" width="9" style="215"/>
    <col min="1026" max="1026" width="6.625" style="215" customWidth="1"/>
    <col min="1027" max="1027" width="12.25" style="215" customWidth="1"/>
    <col min="1028" max="1028" width="12.625" style="215" customWidth="1"/>
    <col min="1029" max="1257" width="9" style="215"/>
    <col min="1258" max="1258" width="3.875" style="215" customWidth="1"/>
    <col min="1259" max="1259" width="13.25" style="215" customWidth="1"/>
    <col min="1260" max="1260" width="9.25" style="215" customWidth="1"/>
    <col min="1261" max="1261" width="4.25" style="215" customWidth="1"/>
    <col min="1262" max="1263" width="3.875" style="215" customWidth="1"/>
    <col min="1264" max="1264" width="9" style="215"/>
    <col min="1265" max="1270" width="4.875" style="215" customWidth="1"/>
    <col min="1271" max="1272" width="7" style="215" customWidth="1"/>
    <col min="1273" max="1273" width="9" style="215"/>
    <col min="1274" max="1275" width="7" style="215" customWidth="1"/>
    <col min="1276" max="1276" width="8.625" style="215" bestFit="1" customWidth="1"/>
    <col min="1277" max="1281" width="9" style="215"/>
    <col min="1282" max="1282" width="6.625" style="215" customWidth="1"/>
    <col min="1283" max="1283" width="12.25" style="215" customWidth="1"/>
    <col min="1284" max="1284" width="12.625" style="215" customWidth="1"/>
    <col min="1285" max="1513" width="9" style="215"/>
    <col min="1514" max="1514" width="3.875" style="215" customWidth="1"/>
    <col min="1515" max="1515" width="13.25" style="215" customWidth="1"/>
    <col min="1516" max="1516" width="9.25" style="215" customWidth="1"/>
    <col min="1517" max="1517" width="4.25" style="215" customWidth="1"/>
    <col min="1518" max="1519" width="3.875" style="215" customWidth="1"/>
    <col min="1520" max="1520" width="9" style="215"/>
    <col min="1521" max="1526" width="4.875" style="215" customWidth="1"/>
    <col min="1527" max="1528" width="7" style="215" customWidth="1"/>
    <col min="1529" max="1529" width="9" style="215"/>
    <col min="1530" max="1531" width="7" style="215" customWidth="1"/>
    <col min="1532" max="1532" width="8.625" style="215" bestFit="1" customWidth="1"/>
    <col min="1533" max="1537" width="9" style="215"/>
    <col min="1538" max="1538" width="6.625" style="215" customWidth="1"/>
    <col min="1539" max="1539" width="12.25" style="215" customWidth="1"/>
    <col min="1540" max="1540" width="12.625" style="215" customWidth="1"/>
    <col min="1541" max="1769" width="9" style="215"/>
    <col min="1770" max="1770" width="3.875" style="215" customWidth="1"/>
    <col min="1771" max="1771" width="13.25" style="215" customWidth="1"/>
    <col min="1772" max="1772" width="9.25" style="215" customWidth="1"/>
    <col min="1773" max="1773" width="4.25" style="215" customWidth="1"/>
    <col min="1774" max="1775" width="3.875" style="215" customWidth="1"/>
    <col min="1776" max="1776" width="9" style="215"/>
    <col min="1777" max="1782" width="4.875" style="215" customWidth="1"/>
    <col min="1783" max="1784" width="7" style="215" customWidth="1"/>
    <col min="1785" max="1785" width="9" style="215"/>
    <col min="1786" max="1787" width="7" style="215" customWidth="1"/>
    <col min="1788" max="1788" width="8.625" style="215" bestFit="1" customWidth="1"/>
    <col min="1789" max="1793" width="9" style="215"/>
    <col min="1794" max="1794" width="6.625" style="215" customWidth="1"/>
    <col min="1795" max="1795" width="12.25" style="215" customWidth="1"/>
    <col min="1796" max="1796" width="12.625" style="215" customWidth="1"/>
    <col min="1797" max="2025" width="9" style="215"/>
    <col min="2026" max="2026" width="3.875" style="215" customWidth="1"/>
    <col min="2027" max="2027" width="13.25" style="215" customWidth="1"/>
    <col min="2028" max="2028" width="9.25" style="215" customWidth="1"/>
    <col min="2029" max="2029" width="4.25" style="215" customWidth="1"/>
    <col min="2030" max="2031" width="3.875" style="215" customWidth="1"/>
    <col min="2032" max="2032" width="9" style="215"/>
    <col min="2033" max="2038" width="4.875" style="215" customWidth="1"/>
    <col min="2039" max="2040" width="7" style="215" customWidth="1"/>
    <col min="2041" max="2041" width="9" style="215"/>
    <col min="2042" max="2043" width="7" style="215" customWidth="1"/>
    <col min="2044" max="2044" width="8.625" style="215" bestFit="1" customWidth="1"/>
    <col min="2045" max="2049" width="9" style="215"/>
    <col min="2050" max="2050" width="6.625" style="215" customWidth="1"/>
    <col min="2051" max="2051" width="12.25" style="215" customWidth="1"/>
    <col min="2052" max="2052" width="12.625" style="215" customWidth="1"/>
    <col min="2053" max="2281" width="9" style="215"/>
    <col min="2282" max="2282" width="3.875" style="215" customWidth="1"/>
    <col min="2283" max="2283" width="13.25" style="215" customWidth="1"/>
    <col min="2284" max="2284" width="9.25" style="215" customWidth="1"/>
    <col min="2285" max="2285" width="4.25" style="215" customWidth="1"/>
    <col min="2286" max="2287" width="3.875" style="215" customWidth="1"/>
    <col min="2288" max="2288" width="9" style="215"/>
    <col min="2289" max="2294" width="4.875" style="215" customWidth="1"/>
    <col min="2295" max="2296" width="7" style="215" customWidth="1"/>
    <col min="2297" max="2297" width="9" style="215"/>
    <col min="2298" max="2299" width="7" style="215" customWidth="1"/>
    <col min="2300" max="2300" width="8.625" style="215" bestFit="1" customWidth="1"/>
    <col min="2301" max="2305" width="9" style="215"/>
    <col min="2306" max="2306" width="6.625" style="215" customWidth="1"/>
    <col min="2307" max="2307" width="12.25" style="215" customWidth="1"/>
    <col min="2308" max="2308" width="12.625" style="215" customWidth="1"/>
    <col min="2309" max="2537" width="9" style="215"/>
    <col min="2538" max="2538" width="3.875" style="215" customWidth="1"/>
    <col min="2539" max="2539" width="13.25" style="215" customWidth="1"/>
    <col min="2540" max="2540" width="9.25" style="215" customWidth="1"/>
    <col min="2541" max="2541" width="4.25" style="215" customWidth="1"/>
    <col min="2542" max="2543" width="3.875" style="215" customWidth="1"/>
    <col min="2544" max="2544" width="9" style="215"/>
    <col min="2545" max="2550" width="4.875" style="215" customWidth="1"/>
    <col min="2551" max="2552" width="7" style="215" customWidth="1"/>
    <col min="2553" max="2553" width="9" style="215"/>
    <col min="2554" max="2555" width="7" style="215" customWidth="1"/>
    <col min="2556" max="2556" width="8.625" style="215" bestFit="1" customWidth="1"/>
    <col min="2557" max="2561" width="9" style="215"/>
    <col min="2562" max="2562" width="6.625" style="215" customWidth="1"/>
    <col min="2563" max="2563" width="12.25" style="215" customWidth="1"/>
    <col min="2564" max="2564" width="12.625" style="215" customWidth="1"/>
    <col min="2565" max="2793" width="9" style="215"/>
    <col min="2794" max="2794" width="3.875" style="215" customWidth="1"/>
    <col min="2795" max="2795" width="13.25" style="215" customWidth="1"/>
    <col min="2796" max="2796" width="9.25" style="215" customWidth="1"/>
    <col min="2797" max="2797" width="4.25" style="215" customWidth="1"/>
    <col min="2798" max="2799" width="3.875" style="215" customWidth="1"/>
    <col min="2800" max="2800" width="9" style="215"/>
    <col min="2801" max="2806" width="4.875" style="215" customWidth="1"/>
    <col min="2807" max="2808" width="7" style="215" customWidth="1"/>
    <col min="2809" max="2809" width="9" style="215"/>
    <col min="2810" max="2811" width="7" style="215" customWidth="1"/>
    <col min="2812" max="2812" width="8.625" style="215" bestFit="1" customWidth="1"/>
    <col min="2813" max="2817" width="9" style="215"/>
    <col min="2818" max="2818" width="6.625" style="215" customWidth="1"/>
    <col min="2819" max="2819" width="12.25" style="215" customWidth="1"/>
    <col min="2820" max="2820" width="12.625" style="215" customWidth="1"/>
    <col min="2821" max="3049" width="9" style="215"/>
    <col min="3050" max="3050" width="3.875" style="215" customWidth="1"/>
    <col min="3051" max="3051" width="13.25" style="215" customWidth="1"/>
    <col min="3052" max="3052" width="9.25" style="215" customWidth="1"/>
    <col min="3053" max="3053" width="4.25" style="215" customWidth="1"/>
    <col min="3054" max="3055" width="3.875" style="215" customWidth="1"/>
    <col min="3056" max="3056" width="9" style="215"/>
    <col min="3057" max="3062" width="4.875" style="215" customWidth="1"/>
    <col min="3063" max="3064" width="7" style="215" customWidth="1"/>
    <col min="3065" max="3065" width="9" style="215"/>
    <col min="3066" max="3067" width="7" style="215" customWidth="1"/>
    <col min="3068" max="3068" width="8.625" style="215" bestFit="1" customWidth="1"/>
    <col min="3069" max="3073" width="9" style="215"/>
    <col min="3074" max="3074" width="6.625" style="215" customWidth="1"/>
    <col min="3075" max="3075" width="12.25" style="215" customWidth="1"/>
    <col min="3076" max="3076" width="12.625" style="215" customWidth="1"/>
    <col min="3077" max="3305" width="9" style="215"/>
    <col min="3306" max="3306" width="3.875" style="215" customWidth="1"/>
    <col min="3307" max="3307" width="13.25" style="215" customWidth="1"/>
    <col min="3308" max="3308" width="9.25" style="215" customWidth="1"/>
    <col min="3309" max="3309" width="4.25" style="215" customWidth="1"/>
    <col min="3310" max="3311" width="3.875" style="215" customWidth="1"/>
    <col min="3312" max="3312" width="9" style="215"/>
    <col min="3313" max="3318" width="4.875" style="215" customWidth="1"/>
    <col min="3319" max="3320" width="7" style="215" customWidth="1"/>
    <col min="3321" max="3321" width="9" style="215"/>
    <col min="3322" max="3323" width="7" style="215" customWidth="1"/>
    <col min="3324" max="3324" width="8.625" style="215" bestFit="1" customWidth="1"/>
    <col min="3325" max="3329" width="9" style="215"/>
    <col min="3330" max="3330" width="6.625" style="215" customWidth="1"/>
    <col min="3331" max="3331" width="12.25" style="215" customWidth="1"/>
    <col min="3332" max="3332" width="12.625" style="215" customWidth="1"/>
    <col min="3333" max="3561" width="9" style="215"/>
    <col min="3562" max="3562" width="3.875" style="215" customWidth="1"/>
    <col min="3563" max="3563" width="13.25" style="215" customWidth="1"/>
    <col min="3564" max="3564" width="9.25" style="215" customWidth="1"/>
    <col min="3565" max="3565" width="4.25" style="215" customWidth="1"/>
    <col min="3566" max="3567" width="3.875" style="215" customWidth="1"/>
    <col min="3568" max="3568" width="9" style="215"/>
    <col min="3569" max="3574" width="4.875" style="215" customWidth="1"/>
    <col min="3575" max="3576" width="7" style="215" customWidth="1"/>
    <col min="3577" max="3577" width="9" style="215"/>
    <col min="3578" max="3579" width="7" style="215" customWidth="1"/>
    <col min="3580" max="3580" width="8.625" style="215" bestFit="1" customWidth="1"/>
    <col min="3581" max="3585" width="9" style="215"/>
    <col min="3586" max="3586" width="6.625" style="215" customWidth="1"/>
    <col min="3587" max="3587" width="12.25" style="215" customWidth="1"/>
    <col min="3588" max="3588" width="12.625" style="215" customWidth="1"/>
    <col min="3589" max="3817" width="9" style="215"/>
    <col min="3818" max="3818" width="3.875" style="215" customWidth="1"/>
    <col min="3819" max="3819" width="13.25" style="215" customWidth="1"/>
    <col min="3820" max="3820" width="9.25" style="215" customWidth="1"/>
    <col min="3821" max="3821" width="4.25" style="215" customWidth="1"/>
    <col min="3822" max="3823" width="3.875" style="215" customWidth="1"/>
    <col min="3824" max="3824" width="9" style="215"/>
    <col min="3825" max="3830" width="4.875" style="215" customWidth="1"/>
    <col min="3831" max="3832" width="7" style="215" customWidth="1"/>
    <col min="3833" max="3833" width="9" style="215"/>
    <col min="3834" max="3835" width="7" style="215" customWidth="1"/>
    <col min="3836" max="3836" width="8.625" style="215" bestFit="1" customWidth="1"/>
    <col min="3837" max="3841" width="9" style="215"/>
    <col min="3842" max="3842" width="6.625" style="215" customWidth="1"/>
    <col min="3843" max="3843" width="12.25" style="215" customWidth="1"/>
    <col min="3844" max="3844" width="12.625" style="215" customWidth="1"/>
    <col min="3845" max="4073" width="9" style="215"/>
    <col min="4074" max="4074" width="3.875" style="215" customWidth="1"/>
    <col min="4075" max="4075" width="13.25" style="215" customWidth="1"/>
    <col min="4076" max="4076" width="9.25" style="215" customWidth="1"/>
    <col min="4077" max="4077" width="4.25" style="215" customWidth="1"/>
    <col min="4078" max="4079" width="3.875" style="215" customWidth="1"/>
    <col min="4080" max="4080" width="9" style="215"/>
    <col min="4081" max="4086" width="4.875" style="215" customWidth="1"/>
    <col min="4087" max="4088" width="7" style="215" customWidth="1"/>
    <col min="4089" max="4089" width="9" style="215"/>
    <col min="4090" max="4091" width="7" style="215" customWidth="1"/>
    <col min="4092" max="4092" width="8.625" style="215" bestFit="1" customWidth="1"/>
    <col min="4093" max="4097" width="9" style="215"/>
    <col min="4098" max="4098" width="6.625" style="215" customWidth="1"/>
    <col min="4099" max="4099" width="12.25" style="215" customWidth="1"/>
    <col min="4100" max="4100" width="12.625" style="215" customWidth="1"/>
    <col min="4101" max="4329" width="9" style="215"/>
    <col min="4330" max="4330" width="3.875" style="215" customWidth="1"/>
    <col min="4331" max="4331" width="13.25" style="215" customWidth="1"/>
    <col min="4332" max="4332" width="9.25" style="215" customWidth="1"/>
    <col min="4333" max="4333" width="4.25" style="215" customWidth="1"/>
    <col min="4334" max="4335" width="3.875" style="215" customWidth="1"/>
    <col min="4336" max="4336" width="9" style="215"/>
    <col min="4337" max="4342" width="4.875" style="215" customWidth="1"/>
    <col min="4343" max="4344" width="7" style="215" customWidth="1"/>
    <col min="4345" max="4345" width="9" style="215"/>
    <col min="4346" max="4347" width="7" style="215" customWidth="1"/>
    <col min="4348" max="4348" width="8.625" style="215" bestFit="1" customWidth="1"/>
    <col min="4349" max="4353" width="9" style="215"/>
    <col min="4354" max="4354" width="6.625" style="215" customWidth="1"/>
    <col min="4355" max="4355" width="12.25" style="215" customWidth="1"/>
    <col min="4356" max="4356" width="12.625" style="215" customWidth="1"/>
    <col min="4357" max="4585" width="9" style="215"/>
    <col min="4586" max="4586" width="3.875" style="215" customWidth="1"/>
    <col min="4587" max="4587" width="13.25" style="215" customWidth="1"/>
    <col min="4588" max="4588" width="9.25" style="215" customWidth="1"/>
    <col min="4589" max="4589" width="4.25" style="215" customWidth="1"/>
    <col min="4590" max="4591" width="3.875" style="215" customWidth="1"/>
    <col min="4592" max="4592" width="9" style="215"/>
    <col min="4593" max="4598" width="4.875" style="215" customWidth="1"/>
    <col min="4599" max="4600" width="7" style="215" customWidth="1"/>
    <col min="4601" max="4601" width="9" style="215"/>
    <col min="4602" max="4603" width="7" style="215" customWidth="1"/>
    <col min="4604" max="4604" width="8.625" style="215" bestFit="1" customWidth="1"/>
    <col min="4605" max="4609" width="9" style="215"/>
    <col min="4610" max="4610" width="6.625" style="215" customWidth="1"/>
    <col min="4611" max="4611" width="12.25" style="215" customWidth="1"/>
    <col min="4612" max="4612" width="12.625" style="215" customWidth="1"/>
    <col min="4613" max="4841" width="9" style="215"/>
    <col min="4842" max="4842" width="3.875" style="215" customWidth="1"/>
    <col min="4843" max="4843" width="13.25" style="215" customWidth="1"/>
    <col min="4844" max="4844" width="9.25" style="215" customWidth="1"/>
    <col min="4845" max="4845" width="4.25" style="215" customWidth="1"/>
    <col min="4846" max="4847" width="3.875" style="215" customWidth="1"/>
    <col min="4848" max="4848" width="9" style="215"/>
    <col min="4849" max="4854" width="4.875" style="215" customWidth="1"/>
    <col min="4855" max="4856" width="7" style="215" customWidth="1"/>
    <col min="4857" max="4857" width="9" style="215"/>
    <col min="4858" max="4859" width="7" style="215" customWidth="1"/>
    <col min="4860" max="4860" width="8.625" style="215" bestFit="1" customWidth="1"/>
    <col min="4861" max="4865" width="9" style="215"/>
    <col min="4866" max="4866" width="6.625" style="215" customWidth="1"/>
    <col min="4867" max="4867" width="12.25" style="215" customWidth="1"/>
    <col min="4868" max="4868" width="12.625" style="215" customWidth="1"/>
    <col min="4869" max="5097" width="9" style="215"/>
    <col min="5098" max="5098" width="3.875" style="215" customWidth="1"/>
    <col min="5099" max="5099" width="13.25" style="215" customWidth="1"/>
    <col min="5100" max="5100" width="9.25" style="215" customWidth="1"/>
    <col min="5101" max="5101" width="4.25" style="215" customWidth="1"/>
    <col min="5102" max="5103" width="3.875" style="215" customWidth="1"/>
    <col min="5104" max="5104" width="9" style="215"/>
    <col min="5105" max="5110" width="4.875" style="215" customWidth="1"/>
    <col min="5111" max="5112" width="7" style="215" customWidth="1"/>
    <col min="5113" max="5113" width="9" style="215"/>
    <col min="5114" max="5115" width="7" style="215" customWidth="1"/>
    <col min="5116" max="5116" width="8.625" style="215" bestFit="1" customWidth="1"/>
    <col min="5117" max="5121" width="9" style="215"/>
    <col min="5122" max="5122" width="6.625" style="215" customWidth="1"/>
    <col min="5123" max="5123" width="12.25" style="215" customWidth="1"/>
    <col min="5124" max="5124" width="12.625" style="215" customWidth="1"/>
    <col min="5125" max="5353" width="9" style="215"/>
    <col min="5354" max="5354" width="3.875" style="215" customWidth="1"/>
    <col min="5355" max="5355" width="13.25" style="215" customWidth="1"/>
    <col min="5356" max="5356" width="9.25" style="215" customWidth="1"/>
    <col min="5357" max="5357" width="4.25" style="215" customWidth="1"/>
    <col min="5358" max="5359" width="3.875" style="215" customWidth="1"/>
    <col min="5360" max="5360" width="9" style="215"/>
    <col min="5361" max="5366" width="4.875" style="215" customWidth="1"/>
    <col min="5367" max="5368" width="7" style="215" customWidth="1"/>
    <col min="5369" max="5369" width="9" style="215"/>
    <col min="5370" max="5371" width="7" style="215" customWidth="1"/>
    <col min="5372" max="5372" width="8.625" style="215" bestFit="1" customWidth="1"/>
    <col min="5373" max="5377" width="9" style="215"/>
    <col min="5378" max="5378" width="6.625" style="215" customWidth="1"/>
    <col min="5379" max="5379" width="12.25" style="215" customWidth="1"/>
    <col min="5380" max="5380" width="12.625" style="215" customWidth="1"/>
    <col min="5381" max="5609" width="9" style="215"/>
    <col min="5610" max="5610" width="3.875" style="215" customWidth="1"/>
    <col min="5611" max="5611" width="13.25" style="215" customWidth="1"/>
    <col min="5612" max="5612" width="9.25" style="215" customWidth="1"/>
    <col min="5613" max="5613" width="4.25" style="215" customWidth="1"/>
    <col min="5614" max="5615" width="3.875" style="215" customWidth="1"/>
    <col min="5616" max="5616" width="9" style="215"/>
    <col min="5617" max="5622" width="4.875" style="215" customWidth="1"/>
    <col min="5623" max="5624" width="7" style="215" customWidth="1"/>
    <col min="5625" max="5625" width="9" style="215"/>
    <col min="5626" max="5627" width="7" style="215" customWidth="1"/>
    <col min="5628" max="5628" width="8.625" style="215" bestFit="1" customWidth="1"/>
    <col min="5629" max="5633" width="9" style="215"/>
    <col min="5634" max="5634" width="6.625" style="215" customWidth="1"/>
    <col min="5635" max="5635" width="12.25" style="215" customWidth="1"/>
    <col min="5636" max="5636" width="12.625" style="215" customWidth="1"/>
    <col min="5637" max="5865" width="9" style="215"/>
    <col min="5866" max="5866" width="3.875" style="215" customWidth="1"/>
    <col min="5867" max="5867" width="13.25" style="215" customWidth="1"/>
    <col min="5868" max="5868" width="9.25" style="215" customWidth="1"/>
    <col min="5869" max="5869" width="4.25" style="215" customWidth="1"/>
    <col min="5870" max="5871" width="3.875" style="215" customWidth="1"/>
    <col min="5872" max="5872" width="9" style="215"/>
    <col min="5873" max="5878" width="4.875" style="215" customWidth="1"/>
    <col min="5879" max="5880" width="7" style="215" customWidth="1"/>
    <col min="5881" max="5881" width="9" style="215"/>
    <col min="5882" max="5883" width="7" style="215" customWidth="1"/>
    <col min="5884" max="5884" width="8.625" style="215" bestFit="1" customWidth="1"/>
    <col min="5885" max="5889" width="9" style="215"/>
    <col min="5890" max="5890" width="6.625" style="215" customWidth="1"/>
    <col min="5891" max="5891" width="12.25" style="215" customWidth="1"/>
    <col min="5892" max="5892" width="12.625" style="215" customWidth="1"/>
    <col min="5893" max="6121" width="9" style="215"/>
    <col min="6122" max="6122" width="3.875" style="215" customWidth="1"/>
    <col min="6123" max="6123" width="13.25" style="215" customWidth="1"/>
    <col min="6124" max="6124" width="9.25" style="215" customWidth="1"/>
    <col min="6125" max="6125" width="4.25" style="215" customWidth="1"/>
    <col min="6126" max="6127" width="3.875" style="215" customWidth="1"/>
    <col min="6128" max="6128" width="9" style="215"/>
    <col min="6129" max="6134" width="4.875" style="215" customWidth="1"/>
    <col min="6135" max="6136" width="7" style="215" customWidth="1"/>
    <col min="6137" max="6137" width="9" style="215"/>
    <col min="6138" max="6139" width="7" style="215" customWidth="1"/>
    <col min="6140" max="6140" width="8.625" style="215" bestFit="1" customWidth="1"/>
    <col min="6141" max="6145" width="9" style="215"/>
    <col min="6146" max="6146" width="6.625" style="215" customWidth="1"/>
    <col min="6147" max="6147" width="12.25" style="215" customWidth="1"/>
    <col min="6148" max="6148" width="12.625" style="215" customWidth="1"/>
    <col min="6149" max="6377" width="9" style="215"/>
    <col min="6378" max="6378" width="3.875" style="215" customWidth="1"/>
    <col min="6379" max="6379" width="13.25" style="215" customWidth="1"/>
    <col min="6380" max="6380" width="9.25" style="215" customWidth="1"/>
    <col min="6381" max="6381" width="4.25" style="215" customWidth="1"/>
    <col min="6382" max="6383" width="3.875" style="215" customWidth="1"/>
    <col min="6384" max="6384" width="9" style="215"/>
    <col min="6385" max="6390" width="4.875" style="215" customWidth="1"/>
    <col min="6391" max="6392" width="7" style="215" customWidth="1"/>
    <col min="6393" max="6393" width="9" style="215"/>
    <col min="6394" max="6395" width="7" style="215" customWidth="1"/>
    <col min="6396" max="6396" width="8.625" style="215" bestFit="1" customWidth="1"/>
    <col min="6397" max="6401" width="9" style="215"/>
    <col min="6402" max="6402" width="6.625" style="215" customWidth="1"/>
    <col min="6403" max="6403" width="12.25" style="215" customWidth="1"/>
    <col min="6404" max="6404" width="12.625" style="215" customWidth="1"/>
    <col min="6405" max="6633" width="9" style="215"/>
    <col min="6634" max="6634" width="3.875" style="215" customWidth="1"/>
    <col min="6635" max="6635" width="13.25" style="215" customWidth="1"/>
    <col min="6636" max="6636" width="9.25" style="215" customWidth="1"/>
    <col min="6637" max="6637" width="4.25" style="215" customWidth="1"/>
    <col min="6638" max="6639" width="3.875" style="215" customWidth="1"/>
    <col min="6640" max="6640" width="9" style="215"/>
    <col min="6641" max="6646" width="4.875" style="215" customWidth="1"/>
    <col min="6647" max="6648" width="7" style="215" customWidth="1"/>
    <col min="6649" max="6649" width="9" style="215"/>
    <col min="6650" max="6651" width="7" style="215" customWidth="1"/>
    <col min="6652" max="6652" width="8.625" style="215" bestFit="1" customWidth="1"/>
    <col min="6653" max="6657" width="9" style="215"/>
    <col min="6658" max="6658" width="6.625" style="215" customWidth="1"/>
    <col min="6659" max="6659" width="12.25" style="215" customWidth="1"/>
    <col min="6660" max="6660" width="12.625" style="215" customWidth="1"/>
    <col min="6661" max="6889" width="9" style="215"/>
    <col min="6890" max="6890" width="3.875" style="215" customWidth="1"/>
    <col min="6891" max="6891" width="13.25" style="215" customWidth="1"/>
    <col min="6892" max="6892" width="9.25" style="215" customWidth="1"/>
    <col min="6893" max="6893" width="4.25" style="215" customWidth="1"/>
    <col min="6894" max="6895" width="3.875" style="215" customWidth="1"/>
    <col min="6896" max="6896" width="9" style="215"/>
    <col min="6897" max="6902" width="4.875" style="215" customWidth="1"/>
    <col min="6903" max="6904" width="7" style="215" customWidth="1"/>
    <col min="6905" max="6905" width="9" style="215"/>
    <col min="6906" max="6907" width="7" style="215" customWidth="1"/>
    <col min="6908" max="6908" width="8.625" style="215" bestFit="1" customWidth="1"/>
    <col min="6909" max="6913" width="9" style="215"/>
    <col min="6914" max="6914" width="6.625" style="215" customWidth="1"/>
    <col min="6915" max="6915" width="12.25" style="215" customWidth="1"/>
    <col min="6916" max="6916" width="12.625" style="215" customWidth="1"/>
    <col min="6917" max="7145" width="9" style="215"/>
    <col min="7146" max="7146" width="3.875" style="215" customWidth="1"/>
    <col min="7147" max="7147" width="13.25" style="215" customWidth="1"/>
    <col min="7148" max="7148" width="9.25" style="215" customWidth="1"/>
    <col min="7149" max="7149" width="4.25" style="215" customWidth="1"/>
    <col min="7150" max="7151" width="3.875" style="215" customWidth="1"/>
    <col min="7152" max="7152" width="9" style="215"/>
    <col min="7153" max="7158" width="4.875" style="215" customWidth="1"/>
    <col min="7159" max="7160" width="7" style="215" customWidth="1"/>
    <col min="7161" max="7161" width="9" style="215"/>
    <col min="7162" max="7163" width="7" style="215" customWidth="1"/>
    <col min="7164" max="7164" width="8.625" style="215" bestFit="1" customWidth="1"/>
    <col min="7165" max="7169" width="9" style="215"/>
    <col min="7170" max="7170" width="6.625" style="215" customWidth="1"/>
    <col min="7171" max="7171" width="12.25" style="215" customWidth="1"/>
    <col min="7172" max="7172" width="12.625" style="215" customWidth="1"/>
    <col min="7173" max="7401" width="9" style="215"/>
    <col min="7402" max="7402" width="3.875" style="215" customWidth="1"/>
    <col min="7403" max="7403" width="13.25" style="215" customWidth="1"/>
    <col min="7404" max="7404" width="9.25" style="215" customWidth="1"/>
    <col min="7405" max="7405" width="4.25" style="215" customWidth="1"/>
    <col min="7406" max="7407" width="3.875" style="215" customWidth="1"/>
    <col min="7408" max="7408" width="9" style="215"/>
    <col min="7409" max="7414" width="4.875" style="215" customWidth="1"/>
    <col min="7415" max="7416" width="7" style="215" customWidth="1"/>
    <col min="7417" max="7417" width="9" style="215"/>
    <col min="7418" max="7419" width="7" style="215" customWidth="1"/>
    <col min="7420" max="7420" width="8.625" style="215" bestFit="1" customWidth="1"/>
    <col min="7421" max="7425" width="9" style="215"/>
    <col min="7426" max="7426" width="6.625" style="215" customWidth="1"/>
    <col min="7427" max="7427" width="12.25" style="215" customWidth="1"/>
    <col min="7428" max="7428" width="12.625" style="215" customWidth="1"/>
    <col min="7429" max="7657" width="9" style="215"/>
    <col min="7658" max="7658" width="3.875" style="215" customWidth="1"/>
    <col min="7659" max="7659" width="13.25" style="215" customWidth="1"/>
    <col min="7660" max="7660" width="9.25" style="215" customWidth="1"/>
    <col min="7661" max="7661" width="4.25" style="215" customWidth="1"/>
    <col min="7662" max="7663" width="3.875" style="215" customWidth="1"/>
    <col min="7664" max="7664" width="9" style="215"/>
    <col min="7665" max="7670" width="4.875" style="215" customWidth="1"/>
    <col min="7671" max="7672" width="7" style="215" customWidth="1"/>
    <col min="7673" max="7673" width="9" style="215"/>
    <col min="7674" max="7675" width="7" style="215" customWidth="1"/>
    <col min="7676" max="7676" width="8.625" style="215" bestFit="1" customWidth="1"/>
    <col min="7677" max="7681" width="9" style="215"/>
    <col min="7682" max="7682" width="6.625" style="215" customWidth="1"/>
    <col min="7683" max="7683" width="12.25" style="215" customWidth="1"/>
    <col min="7684" max="7684" width="12.625" style="215" customWidth="1"/>
    <col min="7685" max="7913" width="9" style="215"/>
    <col min="7914" max="7914" width="3.875" style="215" customWidth="1"/>
    <col min="7915" max="7915" width="13.25" style="215" customWidth="1"/>
    <col min="7916" max="7916" width="9.25" style="215" customWidth="1"/>
    <col min="7917" max="7917" width="4.25" style="215" customWidth="1"/>
    <col min="7918" max="7919" width="3.875" style="215" customWidth="1"/>
    <col min="7920" max="7920" width="9" style="215"/>
    <col min="7921" max="7926" width="4.875" style="215" customWidth="1"/>
    <col min="7927" max="7928" width="7" style="215" customWidth="1"/>
    <col min="7929" max="7929" width="9" style="215"/>
    <col min="7930" max="7931" width="7" style="215" customWidth="1"/>
    <col min="7932" max="7932" width="8.625" style="215" bestFit="1" customWidth="1"/>
    <col min="7933" max="7937" width="9" style="215"/>
    <col min="7938" max="7938" width="6.625" style="215" customWidth="1"/>
    <col min="7939" max="7939" width="12.25" style="215" customWidth="1"/>
    <col min="7940" max="7940" width="12.625" style="215" customWidth="1"/>
    <col min="7941" max="8169" width="9" style="215"/>
    <col min="8170" max="8170" width="3.875" style="215" customWidth="1"/>
    <col min="8171" max="8171" width="13.25" style="215" customWidth="1"/>
    <col min="8172" max="8172" width="9.25" style="215" customWidth="1"/>
    <col min="8173" max="8173" width="4.25" style="215" customWidth="1"/>
    <col min="8174" max="8175" width="3.875" style="215" customWidth="1"/>
    <col min="8176" max="8176" width="9" style="215"/>
    <col min="8177" max="8182" width="4.875" style="215" customWidth="1"/>
    <col min="8183" max="8184" width="7" style="215" customWidth="1"/>
    <col min="8185" max="8185" width="9" style="215"/>
    <col min="8186" max="8187" width="7" style="215" customWidth="1"/>
    <col min="8188" max="8188" width="8.625" style="215" bestFit="1" customWidth="1"/>
    <col min="8189" max="8193" width="9" style="215"/>
    <col min="8194" max="8194" width="6.625" style="215" customWidth="1"/>
    <col min="8195" max="8195" width="12.25" style="215" customWidth="1"/>
    <col min="8196" max="8196" width="12.625" style="215" customWidth="1"/>
    <col min="8197" max="8425" width="9" style="215"/>
    <col min="8426" max="8426" width="3.875" style="215" customWidth="1"/>
    <col min="8427" max="8427" width="13.25" style="215" customWidth="1"/>
    <col min="8428" max="8428" width="9.25" style="215" customWidth="1"/>
    <col min="8429" max="8429" width="4.25" style="215" customWidth="1"/>
    <col min="8430" max="8431" width="3.875" style="215" customWidth="1"/>
    <col min="8432" max="8432" width="9" style="215"/>
    <col min="8433" max="8438" width="4.875" style="215" customWidth="1"/>
    <col min="8439" max="8440" width="7" style="215" customWidth="1"/>
    <col min="8441" max="8441" width="9" style="215"/>
    <col min="8442" max="8443" width="7" style="215" customWidth="1"/>
    <col min="8444" max="8444" width="8.625" style="215" bestFit="1" customWidth="1"/>
    <col min="8445" max="8449" width="9" style="215"/>
    <col min="8450" max="8450" width="6.625" style="215" customWidth="1"/>
    <col min="8451" max="8451" width="12.25" style="215" customWidth="1"/>
    <col min="8452" max="8452" width="12.625" style="215" customWidth="1"/>
    <col min="8453" max="8681" width="9" style="215"/>
    <col min="8682" max="8682" width="3.875" style="215" customWidth="1"/>
    <col min="8683" max="8683" width="13.25" style="215" customWidth="1"/>
    <col min="8684" max="8684" width="9.25" style="215" customWidth="1"/>
    <col min="8685" max="8685" width="4.25" style="215" customWidth="1"/>
    <col min="8686" max="8687" width="3.875" style="215" customWidth="1"/>
    <col min="8688" max="8688" width="9" style="215"/>
    <col min="8689" max="8694" width="4.875" style="215" customWidth="1"/>
    <col min="8695" max="8696" width="7" style="215" customWidth="1"/>
    <col min="8697" max="8697" width="9" style="215"/>
    <col min="8698" max="8699" width="7" style="215" customWidth="1"/>
    <col min="8700" max="8700" width="8.625" style="215" bestFit="1" customWidth="1"/>
    <col min="8701" max="8705" width="9" style="215"/>
    <col min="8706" max="8706" width="6.625" style="215" customWidth="1"/>
    <col min="8707" max="8707" width="12.25" style="215" customWidth="1"/>
    <col min="8708" max="8708" width="12.625" style="215" customWidth="1"/>
    <col min="8709" max="8937" width="9" style="215"/>
    <col min="8938" max="8938" width="3.875" style="215" customWidth="1"/>
    <col min="8939" max="8939" width="13.25" style="215" customWidth="1"/>
    <col min="8940" max="8940" width="9.25" style="215" customWidth="1"/>
    <col min="8941" max="8941" width="4.25" style="215" customWidth="1"/>
    <col min="8942" max="8943" width="3.875" style="215" customWidth="1"/>
    <col min="8944" max="8944" width="9" style="215"/>
    <col min="8945" max="8950" width="4.875" style="215" customWidth="1"/>
    <col min="8951" max="8952" width="7" style="215" customWidth="1"/>
    <col min="8953" max="8953" width="9" style="215"/>
    <col min="8954" max="8955" width="7" style="215" customWidth="1"/>
    <col min="8956" max="8956" width="8.625" style="215" bestFit="1" customWidth="1"/>
    <col min="8957" max="8961" width="9" style="215"/>
    <col min="8962" max="8962" width="6.625" style="215" customWidth="1"/>
    <col min="8963" max="8963" width="12.25" style="215" customWidth="1"/>
    <col min="8964" max="8964" width="12.625" style="215" customWidth="1"/>
    <col min="8965" max="9193" width="9" style="215"/>
    <col min="9194" max="9194" width="3.875" style="215" customWidth="1"/>
    <col min="9195" max="9195" width="13.25" style="215" customWidth="1"/>
    <col min="9196" max="9196" width="9.25" style="215" customWidth="1"/>
    <col min="9197" max="9197" width="4.25" style="215" customWidth="1"/>
    <col min="9198" max="9199" width="3.875" style="215" customWidth="1"/>
    <col min="9200" max="9200" width="9" style="215"/>
    <col min="9201" max="9206" width="4.875" style="215" customWidth="1"/>
    <col min="9207" max="9208" width="7" style="215" customWidth="1"/>
    <col min="9209" max="9209" width="9" style="215"/>
    <col min="9210" max="9211" width="7" style="215" customWidth="1"/>
    <col min="9212" max="9212" width="8.625" style="215" bestFit="1" customWidth="1"/>
    <col min="9213" max="9217" width="9" style="215"/>
    <col min="9218" max="9218" width="6.625" style="215" customWidth="1"/>
    <col min="9219" max="9219" width="12.25" style="215" customWidth="1"/>
    <col min="9220" max="9220" width="12.625" style="215" customWidth="1"/>
    <col min="9221" max="9449" width="9" style="215"/>
    <col min="9450" max="9450" width="3.875" style="215" customWidth="1"/>
    <col min="9451" max="9451" width="13.25" style="215" customWidth="1"/>
    <col min="9452" max="9452" width="9.25" style="215" customWidth="1"/>
    <col min="9453" max="9453" width="4.25" style="215" customWidth="1"/>
    <col min="9454" max="9455" width="3.875" style="215" customWidth="1"/>
    <col min="9456" max="9456" width="9" style="215"/>
    <col min="9457" max="9462" width="4.875" style="215" customWidth="1"/>
    <col min="9463" max="9464" width="7" style="215" customWidth="1"/>
    <col min="9465" max="9465" width="9" style="215"/>
    <col min="9466" max="9467" width="7" style="215" customWidth="1"/>
    <col min="9468" max="9468" width="8.625" style="215" bestFit="1" customWidth="1"/>
    <col min="9469" max="9473" width="9" style="215"/>
    <col min="9474" max="9474" width="6.625" style="215" customWidth="1"/>
    <col min="9475" max="9475" width="12.25" style="215" customWidth="1"/>
    <col min="9476" max="9476" width="12.625" style="215" customWidth="1"/>
    <col min="9477" max="9705" width="9" style="215"/>
    <col min="9706" max="9706" width="3.875" style="215" customWidth="1"/>
    <col min="9707" max="9707" width="13.25" style="215" customWidth="1"/>
    <col min="9708" max="9708" width="9.25" style="215" customWidth="1"/>
    <col min="9709" max="9709" width="4.25" style="215" customWidth="1"/>
    <col min="9710" max="9711" width="3.875" style="215" customWidth="1"/>
    <col min="9712" max="9712" width="9" style="215"/>
    <col min="9713" max="9718" width="4.875" style="215" customWidth="1"/>
    <col min="9719" max="9720" width="7" style="215" customWidth="1"/>
    <col min="9721" max="9721" width="9" style="215"/>
    <col min="9722" max="9723" width="7" style="215" customWidth="1"/>
    <col min="9724" max="9724" width="8.625" style="215" bestFit="1" customWidth="1"/>
    <col min="9725" max="9729" width="9" style="215"/>
    <col min="9730" max="9730" width="6.625" style="215" customWidth="1"/>
    <col min="9731" max="9731" width="12.25" style="215" customWidth="1"/>
    <col min="9732" max="9732" width="12.625" style="215" customWidth="1"/>
    <col min="9733" max="9961" width="9" style="215"/>
    <col min="9962" max="9962" width="3.875" style="215" customWidth="1"/>
    <col min="9963" max="9963" width="13.25" style="215" customWidth="1"/>
    <col min="9964" max="9964" width="9.25" style="215" customWidth="1"/>
    <col min="9965" max="9965" width="4.25" style="215" customWidth="1"/>
    <col min="9966" max="9967" width="3.875" style="215" customWidth="1"/>
    <col min="9968" max="9968" width="9" style="215"/>
    <col min="9969" max="9974" width="4.875" style="215" customWidth="1"/>
    <col min="9975" max="9976" width="7" style="215" customWidth="1"/>
    <col min="9977" max="9977" width="9" style="215"/>
    <col min="9978" max="9979" width="7" style="215" customWidth="1"/>
    <col min="9980" max="9980" width="8.625" style="215" bestFit="1" customWidth="1"/>
    <col min="9981" max="9985" width="9" style="215"/>
    <col min="9986" max="9986" width="6.625" style="215" customWidth="1"/>
    <col min="9987" max="9987" width="12.25" style="215" customWidth="1"/>
    <col min="9988" max="9988" width="12.625" style="215" customWidth="1"/>
    <col min="9989" max="10217" width="9" style="215"/>
    <col min="10218" max="10218" width="3.875" style="215" customWidth="1"/>
    <col min="10219" max="10219" width="13.25" style="215" customWidth="1"/>
    <col min="10220" max="10220" width="9.25" style="215" customWidth="1"/>
    <col min="10221" max="10221" width="4.25" style="215" customWidth="1"/>
    <col min="10222" max="10223" width="3.875" style="215" customWidth="1"/>
    <col min="10224" max="10224" width="9" style="215"/>
    <col min="10225" max="10230" width="4.875" style="215" customWidth="1"/>
    <col min="10231" max="10232" width="7" style="215" customWidth="1"/>
    <col min="10233" max="10233" width="9" style="215"/>
    <col min="10234" max="10235" width="7" style="215" customWidth="1"/>
    <col min="10236" max="10236" width="8.625" style="215" bestFit="1" customWidth="1"/>
    <col min="10237" max="10241" width="9" style="215"/>
    <col min="10242" max="10242" width="6.625" style="215" customWidth="1"/>
    <col min="10243" max="10243" width="12.25" style="215" customWidth="1"/>
    <col min="10244" max="10244" width="12.625" style="215" customWidth="1"/>
    <col min="10245" max="10473" width="9" style="215"/>
    <col min="10474" max="10474" width="3.875" style="215" customWidth="1"/>
    <col min="10475" max="10475" width="13.25" style="215" customWidth="1"/>
    <col min="10476" max="10476" width="9.25" style="215" customWidth="1"/>
    <col min="10477" max="10477" width="4.25" style="215" customWidth="1"/>
    <col min="10478" max="10479" width="3.875" style="215" customWidth="1"/>
    <col min="10480" max="10480" width="9" style="215"/>
    <col min="10481" max="10486" width="4.875" style="215" customWidth="1"/>
    <col min="10487" max="10488" width="7" style="215" customWidth="1"/>
    <col min="10489" max="10489" width="9" style="215"/>
    <col min="10490" max="10491" width="7" style="215" customWidth="1"/>
    <col min="10492" max="10492" width="8.625" style="215" bestFit="1" customWidth="1"/>
    <col min="10493" max="10497" width="9" style="215"/>
    <col min="10498" max="10498" width="6.625" style="215" customWidth="1"/>
    <col min="10499" max="10499" width="12.25" style="215" customWidth="1"/>
    <col min="10500" max="10500" width="12.625" style="215" customWidth="1"/>
    <col min="10501" max="10729" width="9" style="215"/>
    <col min="10730" max="10730" width="3.875" style="215" customWidth="1"/>
    <col min="10731" max="10731" width="13.25" style="215" customWidth="1"/>
    <col min="10732" max="10732" width="9.25" style="215" customWidth="1"/>
    <col min="10733" max="10733" width="4.25" style="215" customWidth="1"/>
    <col min="10734" max="10735" width="3.875" style="215" customWidth="1"/>
    <col min="10736" max="10736" width="9" style="215"/>
    <col min="10737" max="10742" width="4.875" style="215" customWidth="1"/>
    <col min="10743" max="10744" width="7" style="215" customWidth="1"/>
    <col min="10745" max="10745" width="9" style="215"/>
    <col min="10746" max="10747" width="7" style="215" customWidth="1"/>
    <col min="10748" max="10748" width="8.625" style="215" bestFit="1" customWidth="1"/>
    <col min="10749" max="10753" width="9" style="215"/>
    <col min="10754" max="10754" width="6.625" style="215" customWidth="1"/>
    <col min="10755" max="10755" width="12.25" style="215" customWidth="1"/>
    <col min="10756" max="10756" width="12.625" style="215" customWidth="1"/>
    <col min="10757" max="10985" width="9" style="215"/>
    <col min="10986" max="10986" width="3.875" style="215" customWidth="1"/>
    <col min="10987" max="10987" width="13.25" style="215" customWidth="1"/>
    <col min="10988" max="10988" width="9.25" style="215" customWidth="1"/>
    <col min="10989" max="10989" width="4.25" style="215" customWidth="1"/>
    <col min="10990" max="10991" width="3.875" style="215" customWidth="1"/>
    <col min="10992" max="10992" width="9" style="215"/>
    <col min="10993" max="10998" width="4.875" style="215" customWidth="1"/>
    <col min="10999" max="11000" width="7" style="215" customWidth="1"/>
    <col min="11001" max="11001" width="9" style="215"/>
    <col min="11002" max="11003" width="7" style="215" customWidth="1"/>
    <col min="11004" max="11004" width="8.625" style="215" bestFit="1" customWidth="1"/>
    <col min="11005" max="11009" width="9" style="215"/>
    <col min="11010" max="11010" width="6.625" style="215" customWidth="1"/>
    <col min="11011" max="11011" width="12.25" style="215" customWidth="1"/>
    <col min="11012" max="11012" width="12.625" style="215" customWidth="1"/>
    <col min="11013" max="11241" width="9" style="215"/>
    <col min="11242" max="11242" width="3.875" style="215" customWidth="1"/>
    <col min="11243" max="11243" width="13.25" style="215" customWidth="1"/>
    <col min="11244" max="11244" width="9.25" style="215" customWidth="1"/>
    <col min="11245" max="11245" width="4.25" style="215" customWidth="1"/>
    <col min="11246" max="11247" width="3.875" style="215" customWidth="1"/>
    <col min="11248" max="11248" width="9" style="215"/>
    <col min="11249" max="11254" width="4.875" style="215" customWidth="1"/>
    <col min="11255" max="11256" width="7" style="215" customWidth="1"/>
    <col min="11257" max="11257" width="9" style="215"/>
    <col min="11258" max="11259" width="7" style="215" customWidth="1"/>
    <col min="11260" max="11260" width="8.625" style="215" bestFit="1" customWidth="1"/>
    <col min="11261" max="11265" width="9" style="215"/>
    <col min="11266" max="11266" width="6.625" style="215" customWidth="1"/>
    <col min="11267" max="11267" width="12.25" style="215" customWidth="1"/>
    <col min="11268" max="11268" width="12.625" style="215" customWidth="1"/>
    <col min="11269" max="11497" width="9" style="215"/>
    <col min="11498" max="11498" width="3.875" style="215" customWidth="1"/>
    <col min="11499" max="11499" width="13.25" style="215" customWidth="1"/>
    <col min="11500" max="11500" width="9.25" style="215" customWidth="1"/>
    <col min="11501" max="11501" width="4.25" style="215" customWidth="1"/>
    <col min="11502" max="11503" width="3.875" style="215" customWidth="1"/>
    <col min="11504" max="11504" width="9" style="215"/>
    <col min="11505" max="11510" width="4.875" style="215" customWidth="1"/>
    <col min="11511" max="11512" width="7" style="215" customWidth="1"/>
    <col min="11513" max="11513" width="9" style="215"/>
    <col min="11514" max="11515" width="7" style="215" customWidth="1"/>
    <col min="11516" max="11516" width="8.625" style="215" bestFit="1" customWidth="1"/>
    <col min="11517" max="11521" width="9" style="215"/>
    <col min="11522" max="11522" width="6.625" style="215" customWidth="1"/>
    <col min="11523" max="11523" width="12.25" style="215" customWidth="1"/>
    <col min="11524" max="11524" width="12.625" style="215" customWidth="1"/>
    <col min="11525" max="11753" width="9" style="215"/>
    <col min="11754" max="11754" width="3.875" style="215" customWidth="1"/>
    <col min="11755" max="11755" width="13.25" style="215" customWidth="1"/>
    <col min="11756" max="11756" width="9.25" style="215" customWidth="1"/>
    <col min="11757" max="11757" width="4.25" style="215" customWidth="1"/>
    <col min="11758" max="11759" width="3.875" style="215" customWidth="1"/>
    <col min="11760" max="11760" width="9" style="215"/>
    <col min="11761" max="11766" width="4.875" style="215" customWidth="1"/>
    <col min="11767" max="11768" width="7" style="215" customWidth="1"/>
    <col min="11769" max="11769" width="9" style="215"/>
    <col min="11770" max="11771" width="7" style="215" customWidth="1"/>
    <col min="11772" max="11772" width="8.625" style="215" bestFit="1" customWidth="1"/>
    <col min="11773" max="11777" width="9" style="215"/>
    <col min="11778" max="11778" width="6.625" style="215" customWidth="1"/>
    <col min="11779" max="11779" width="12.25" style="215" customWidth="1"/>
    <col min="11780" max="11780" width="12.625" style="215" customWidth="1"/>
    <col min="11781" max="12009" width="9" style="215"/>
    <col min="12010" max="12010" width="3.875" style="215" customWidth="1"/>
    <col min="12011" max="12011" width="13.25" style="215" customWidth="1"/>
    <col min="12012" max="12012" width="9.25" style="215" customWidth="1"/>
    <col min="12013" max="12013" width="4.25" style="215" customWidth="1"/>
    <col min="12014" max="12015" width="3.875" style="215" customWidth="1"/>
    <col min="12016" max="12016" width="9" style="215"/>
    <col min="12017" max="12022" width="4.875" style="215" customWidth="1"/>
    <col min="12023" max="12024" width="7" style="215" customWidth="1"/>
    <col min="12025" max="12025" width="9" style="215"/>
    <col min="12026" max="12027" width="7" style="215" customWidth="1"/>
    <col min="12028" max="12028" width="8.625" style="215" bestFit="1" customWidth="1"/>
    <col min="12029" max="12033" width="9" style="215"/>
    <col min="12034" max="12034" width="6.625" style="215" customWidth="1"/>
    <col min="12035" max="12035" width="12.25" style="215" customWidth="1"/>
    <col min="12036" max="12036" width="12.625" style="215" customWidth="1"/>
    <col min="12037" max="12265" width="9" style="215"/>
    <col min="12266" max="12266" width="3.875" style="215" customWidth="1"/>
    <col min="12267" max="12267" width="13.25" style="215" customWidth="1"/>
    <col min="12268" max="12268" width="9.25" style="215" customWidth="1"/>
    <col min="12269" max="12269" width="4.25" style="215" customWidth="1"/>
    <col min="12270" max="12271" width="3.875" style="215" customWidth="1"/>
    <col min="12272" max="12272" width="9" style="215"/>
    <col min="12273" max="12278" width="4.875" style="215" customWidth="1"/>
    <col min="12279" max="12280" width="7" style="215" customWidth="1"/>
    <col min="12281" max="12281" width="9" style="215"/>
    <col min="12282" max="12283" width="7" style="215" customWidth="1"/>
    <col min="12284" max="12284" width="8.625" style="215" bestFit="1" customWidth="1"/>
    <col min="12285" max="12289" width="9" style="215"/>
    <col min="12290" max="12290" width="6.625" style="215" customWidth="1"/>
    <col min="12291" max="12291" width="12.25" style="215" customWidth="1"/>
    <col min="12292" max="12292" width="12.625" style="215" customWidth="1"/>
    <col min="12293" max="12521" width="9" style="215"/>
    <col min="12522" max="12522" width="3.875" style="215" customWidth="1"/>
    <col min="12523" max="12523" width="13.25" style="215" customWidth="1"/>
    <col min="12524" max="12524" width="9.25" style="215" customWidth="1"/>
    <col min="12525" max="12525" width="4.25" style="215" customWidth="1"/>
    <col min="12526" max="12527" width="3.875" style="215" customWidth="1"/>
    <col min="12528" max="12528" width="9" style="215"/>
    <col min="12529" max="12534" width="4.875" style="215" customWidth="1"/>
    <col min="12535" max="12536" width="7" style="215" customWidth="1"/>
    <col min="12537" max="12537" width="9" style="215"/>
    <col min="12538" max="12539" width="7" style="215" customWidth="1"/>
    <col min="12540" max="12540" width="8.625" style="215" bestFit="1" customWidth="1"/>
    <col min="12541" max="12545" width="9" style="215"/>
    <col min="12546" max="12546" width="6.625" style="215" customWidth="1"/>
    <col min="12547" max="12547" width="12.25" style="215" customWidth="1"/>
    <col min="12548" max="12548" width="12.625" style="215" customWidth="1"/>
    <col min="12549" max="12777" width="9" style="215"/>
    <col min="12778" max="12778" width="3.875" style="215" customWidth="1"/>
    <col min="12779" max="12779" width="13.25" style="215" customWidth="1"/>
    <col min="12780" max="12780" width="9.25" style="215" customWidth="1"/>
    <col min="12781" max="12781" width="4.25" style="215" customWidth="1"/>
    <col min="12782" max="12783" width="3.875" style="215" customWidth="1"/>
    <col min="12784" max="12784" width="9" style="215"/>
    <col min="12785" max="12790" width="4.875" style="215" customWidth="1"/>
    <col min="12791" max="12792" width="7" style="215" customWidth="1"/>
    <col min="12793" max="12793" width="9" style="215"/>
    <col min="12794" max="12795" width="7" style="215" customWidth="1"/>
    <col min="12796" max="12796" width="8.625" style="215" bestFit="1" customWidth="1"/>
    <col min="12797" max="12801" width="9" style="215"/>
    <col min="12802" max="12802" width="6.625" style="215" customWidth="1"/>
    <col min="12803" max="12803" width="12.25" style="215" customWidth="1"/>
    <col min="12804" max="12804" width="12.625" style="215" customWidth="1"/>
    <col min="12805" max="13033" width="9" style="215"/>
    <col min="13034" max="13034" width="3.875" style="215" customWidth="1"/>
    <col min="13035" max="13035" width="13.25" style="215" customWidth="1"/>
    <col min="13036" max="13036" width="9.25" style="215" customWidth="1"/>
    <col min="13037" max="13037" width="4.25" style="215" customWidth="1"/>
    <col min="13038" max="13039" width="3.875" style="215" customWidth="1"/>
    <col min="13040" max="13040" width="9" style="215"/>
    <col min="13041" max="13046" width="4.875" style="215" customWidth="1"/>
    <col min="13047" max="13048" width="7" style="215" customWidth="1"/>
    <col min="13049" max="13049" width="9" style="215"/>
    <col min="13050" max="13051" width="7" style="215" customWidth="1"/>
    <col min="13052" max="13052" width="8.625" style="215" bestFit="1" customWidth="1"/>
    <col min="13053" max="13057" width="9" style="215"/>
    <col min="13058" max="13058" width="6.625" style="215" customWidth="1"/>
    <col min="13059" max="13059" width="12.25" style="215" customWidth="1"/>
    <col min="13060" max="13060" width="12.625" style="215" customWidth="1"/>
    <col min="13061" max="13289" width="9" style="215"/>
    <col min="13290" max="13290" width="3.875" style="215" customWidth="1"/>
    <col min="13291" max="13291" width="13.25" style="215" customWidth="1"/>
    <col min="13292" max="13292" width="9.25" style="215" customWidth="1"/>
    <col min="13293" max="13293" width="4.25" style="215" customWidth="1"/>
    <col min="13294" max="13295" width="3.875" style="215" customWidth="1"/>
    <col min="13296" max="13296" width="9" style="215"/>
    <col min="13297" max="13302" width="4.875" style="215" customWidth="1"/>
    <col min="13303" max="13304" width="7" style="215" customWidth="1"/>
    <col min="13305" max="13305" width="9" style="215"/>
    <col min="13306" max="13307" width="7" style="215" customWidth="1"/>
    <col min="13308" max="13308" width="8.625" style="215" bestFit="1" customWidth="1"/>
    <col min="13309" max="13313" width="9" style="215"/>
    <col min="13314" max="13314" width="6.625" style="215" customWidth="1"/>
    <col min="13315" max="13315" width="12.25" style="215" customWidth="1"/>
    <col min="13316" max="13316" width="12.625" style="215" customWidth="1"/>
    <col min="13317" max="13545" width="9" style="215"/>
    <col min="13546" max="13546" width="3.875" style="215" customWidth="1"/>
    <col min="13547" max="13547" width="13.25" style="215" customWidth="1"/>
    <col min="13548" max="13548" width="9.25" style="215" customWidth="1"/>
    <col min="13549" max="13549" width="4.25" style="215" customWidth="1"/>
    <col min="13550" max="13551" width="3.875" style="215" customWidth="1"/>
    <col min="13552" max="13552" width="9" style="215"/>
    <col min="13553" max="13558" width="4.875" style="215" customWidth="1"/>
    <col min="13559" max="13560" width="7" style="215" customWidth="1"/>
    <col min="13561" max="13561" width="9" style="215"/>
    <col min="13562" max="13563" width="7" style="215" customWidth="1"/>
    <col min="13564" max="13564" width="8.625" style="215" bestFit="1" customWidth="1"/>
    <col min="13565" max="13569" width="9" style="215"/>
    <col min="13570" max="13570" width="6.625" style="215" customWidth="1"/>
    <col min="13571" max="13571" width="12.25" style="215" customWidth="1"/>
    <col min="13572" max="13572" width="12.625" style="215" customWidth="1"/>
    <col min="13573" max="13801" width="9" style="215"/>
    <col min="13802" max="13802" width="3.875" style="215" customWidth="1"/>
    <col min="13803" max="13803" width="13.25" style="215" customWidth="1"/>
    <col min="13804" max="13804" width="9.25" style="215" customWidth="1"/>
    <col min="13805" max="13805" width="4.25" style="215" customWidth="1"/>
    <col min="13806" max="13807" width="3.875" style="215" customWidth="1"/>
    <col min="13808" max="13808" width="9" style="215"/>
    <col min="13809" max="13814" width="4.875" style="215" customWidth="1"/>
    <col min="13815" max="13816" width="7" style="215" customWidth="1"/>
    <col min="13817" max="13817" width="9" style="215"/>
    <col min="13818" max="13819" width="7" style="215" customWidth="1"/>
    <col min="13820" max="13820" width="8.625" style="215" bestFit="1" customWidth="1"/>
    <col min="13821" max="13825" width="9" style="215"/>
    <col min="13826" max="13826" width="6.625" style="215" customWidth="1"/>
    <col min="13827" max="13827" width="12.25" style="215" customWidth="1"/>
    <col min="13828" max="13828" width="12.625" style="215" customWidth="1"/>
    <col min="13829" max="14057" width="9" style="215"/>
    <col min="14058" max="14058" width="3.875" style="215" customWidth="1"/>
    <col min="14059" max="14059" width="13.25" style="215" customWidth="1"/>
    <col min="14060" max="14060" width="9.25" style="215" customWidth="1"/>
    <col min="14061" max="14061" width="4.25" style="215" customWidth="1"/>
    <col min="14062" max="14063" width="3.875" style="215" customWidth="1"/>
    <col min="14064" max="14064" width="9" style="215"/>
    <col min="14065" max="14070" width="4.875" style="215" customWidth="1"/>
    <col min="14071" max="14072" width="7" style="215" customWidth="1"/>
    <col min="14073" max="14073" width="9" style="215"/>
    <col min="14074" max="14075" width="7" style="215" customWidth="1"/>
    <col min="14076" max="14076" width="8.625" style="215" bestFit="1" customWidth="1"/>
    <col min="14077" max="14081" width="9" style="215"/>
    <col min="14082" max="14082" width="6.625" style="215" customWidth="1"/>
    <col min="14083" max="14083" width="12.25" style="215" customWidth="1"/>
    <col min="14084" max="14084" width="12.625" style="215" customWidth="1"/>
    <col min="14085" max="14313" width="9" style="215"/>
    <col min="14314" max="14314" width="3.875" style="215" customWidth="1"/>
    <col min="14315" max="14315" width="13.25" style="215" customWidth="1"/>
    <col min="14316" max="14316" width="9.25" style="215" customWidth="1"/>
    <col min="14317" max="14317" width="4.25" style="215" customWidth="1"/>
    <col min="14318" max="14319" width="3.875" style="215" customWidth="1"/>
    <col min="14320" max="14320" width="9" style="215"/>
    <col min="14321" max="14326" width="4.875" style="215" customWidth="1"/>
    <col min="14327" max="14328" width="7" style="215" customWidth="1"/>
    <col min="14329" max="14329" width="9" style="215"/>
    <col min="14330" max="14331" width="7" style="215" customWidth="1"/>
    <col min="14332" max="14332" width="8.625" style="215" bestFit="1" customWidth="1"/>
    <col min="14333" max="14337" width="9" style="215"/>
    <col min="14338" max="14338" width="6.625" style="215" customWidth="1"/>
    <col min="14339" max="14339" width="12.25" style="215" customWidth="1"/>
    <col min="14340" max="14340" width="12.625" style="215" customWidth="1"/>
    <col min="14341" max="14569" width="9" style="215"/>
    <col min="14570" max="14570" width="3.875" style="215" customWidth="1"/>
    <col min="14571" max="14571" width="13.25" style="215" customWidth="1"/>
    <col min="14572" max="14572" width="9.25" style="215" customWidth="1"/>
    <col min="14573" max="14573" width="4.25" style="215" customWidth="1"/>
    <col min="14574" max="14575" width="3.875" style="215" customWidth="1"/>
    <col min="14576" max="14576" width="9" style="215"/>
    <col min="14577" max="14582" width="4.875" style="215" customWidth="1"/>
    <col min="14583" max="14584" width="7" style="215" customWidth="1"/>
    <col min="14585" max="14585" width="9" style="215"/>
    <col min="14586" max="14587" width="7" style="215" customWidth="1"/>
    <col min="14588" max="14588" width="8.625" style="215" bestFit="1" customWidth="1"/>
    <col min="14589" max="14593" width="9" style="215"/>
    <col min="14594" max="14594" width="6.625" style="215" customWidth="1"/>
    <col min="14595" max="14595" width="12.25" style="215" customWidth="1"/>
    <col min="14596" max="14596" width="12.625" style="215" customWidth="1"/>
    <col min="14597" max="14825" width="9" style="215"/>
    <col min="14826" max="14826" width="3.875" style="215" customWidth="1"/>
    <col min="14827" max="14827" width="13.25" style="215" customWidth="1"/>
    <col min="14828" max="14828" width="9.25" style="215" customWidth="1"/>
    <col min="14829" max="14829" width="4.25" style="215" customWidth="1"/>
    <col min="14830" max="14831" width="3.875" style="215" customWidth="1"/>
    <col min="14832" max="14832" width="9" style="215"/>
    <col min="14833" max="14838" width="4.875" style="215" customWidth="1"/>
    <col min="14839" max="14840" width="7" style="215" customWidth="1"/>
    <col min="14841" max="14841" width="9" style="215"/>
    <col min="14842" max="14843" width="7" style="215" customWidth="1"/>
    <col min="14844" max="14844" width="8.625" style="215" bestFit="1" customWidth="1"/>
    <col min="14845" max="14849" width="9" style="215"/>
    <col min="14850" max="14850" width="6.625" style="215" customWidth="1"/>
    <col min="14851" max="14851" width="12.25" style="215" customWidth="1"/>
    <col min="14852" max="14852" width="12.625" style="215" customWidth="1"/>
    <col min="14853" max="15081" width="9" style="215"/>
    <col min="15082" max="15082" width="3.875" style="215" customWidth="1"/>
    <col min="15083" max="15083" width="13.25" style="215" customWidth="1"/>
    <col min="15084" max="15084" width="9.25" style="215" customWidth="1"/>
    <col min="15085" max="15085" width="4.25" style="215" customWidth="1"/>
    <col min="15086" max="15087" width="3.875" style="215" customWidth="1"/>
    <col min="15088" max="15088" width="9" style="215"/>
    <col min="15089" max="15094" width="4.875" style="215" customWidth="1"/>
    <col min="15095" max="15096" width="7" style="215" customWidth="1"/>
    <col min="15097" max="15097" width="9" style="215"/>
    <col min="15098" max="15099" width="7" style="215" customWidth="1"/>
    <col min="15100" max="15100" width="8.625" style="215" bestFit="1" customWidth="1"/>
    <col min="15101" max="15105" width="9" style="215"/>
    <col min="15106" max="15106" width="6.625" style="215" customWidth="1"/>
    <col min="15107" max="15107" width="12.25" style="215" customWidth="1"/>
    <col min="15108" max="15108" width="12.625" style="215" customWidth="1"/>
    <col min="15109" max="15337" width="9" style="215"/>
    <col min="15338" max="15338" width="3.875" style="215" customWidth="1"/>
    <col min="15339" max="15339" width="13.25" style="215" customWidth="1"/>
    <col min="15340" max="15340" width="9.25" style="215" customWidth="1"/>
    <col min="15341" max="15341" width="4.25" style="215" customWidth="1"/>
    <col min="15342" max="15343" width="3.875" style="215" customWidth="1"/>
    <col min="15344" max="15344" width="9" style="215"/>
    <col min="15345" max="15350" width="4.875" style="215" customWidth="1"/>
    <col min="15351" max="15352" width="7" style="215" customWidth="1"/>
    <col min="15353" max="15353" width="9" style="215"/>
    <col min="15354" max="15355" width="7" style="215" customWidth="1"/>
    <col min="15356" max="15356" width="8.625" style="215" bestFit="1" customWidth="1"/>
    <col min="15357" max="15361" width="9" style="215"/>
    <col min="15362" max="15362" width="6.625" style="215" customWidth="1"/>
    <col min="15363" max="15363" width="12.25" style="215" customWidth="1"/>
    <col min="15364" max="15364" width="12.625" style="215" customWidth="1"/>
    <col min="15365" max="15593" width="9" style="215"/>
    <col min="15594" max="15594" width="3.875" style="215" customWidth="1"/>
    <col min="15595" max="15595" width="13.25" style="215" customWidth="1"/>
    <col min="15596" max="15596" width="9.25" style="215" customWidth="1"/>
    <col min="15597" max="15597" width="4.25" style="215" customWidth="1"/>
    <col min="15598" max="15599" width="3.875" style="215" customWidth="1"/>
    <col min="15600" max="15600" width="9" style="215"/>
    <col min="15601" max="15606" width="4.875" style="215" customWidth="1"/>
    <col min="15607" max="15608" width="7" style="215" customWidth="1"/>
    <col min="15609" max="15609" width="9" style="215"/>
    <col min="15610" max="15611" width="7" style="215" customWidth="1"/>
    <col min="15612" max="15612" width="8.625" style="215" bestFit="1" customWidth="1"/>
    <col min="15613" max="15617" width="9" style="215"/>
    <col min="15618" max="15618" width="6.625" style="215" customWidth="1"/>
    <col min="15619" max="15619" width="12.25" style="215" customWidth="1"/>
    <col min="15620" max="15620" width="12.625" style="215" customWidth="1"/>
    <col min="15621" max="15849" width="9" style="215"/>
    <col min="15850" max="15850" width="3.875" style="215" customWidth="1"/>
    <col min="15851" max="15851" width="13.25" style="215" customWidth="1"/>
    <col min="15852" max="15852" width="9.25" style="215" customWidth="1"/>
    <col min="15853" max="15853" width="4.25" style="215" customWidth="1"/>
    <col min="15854" max="15855" width="3.875" style="215" customWidth="1"/>
    <col min="15856" max="15856" width="9" style="215"/>
    <col min="15857" max="15862" width="4.875" style="215" customWidth="1"/>
    <col min="15863" max="15864" width="7" style="215" customWidth="1"/>
    <col min="15865" max="15865" width="9" style="215"/>
    <col min="15866" max="15867" width="7" style="215" customWidth="1"/>
    <col min="15868" max="15868" width="8.625" style="215" bestFit="1" customWidth="1"/>
    <col min="15869" max="15873" width="9" style="215"/>
    <col min="15874" max="15874" width="6.625" style="215" customWidth="1"/>
    <col min="15875" max="15875" width="12.25" style="215" customWidth="1"/>
    <col min="15876" max="15876" width="12.625" style="215" customWidth="1"/>
    <col min="15877" max="16105" width="9" style="215"/>
    <col min="16106" max="16106" width="3.875" style="215" customWidth="1"/>
    <col min="16107" max="16107" width="13.25" style="215" customWidth="1"/>
    <col min="16108" max="16108" width="9.25" style="215" customWidth="1"/>
    <col min="16109" max="16109" width="4.25" style="215" customWidth="1"/>
    <col min="16110" max="16111" width="3.875" style="215" customWidth="1"/>
    <col min="16112" max="16112" width="9" style="215"/>
    <col min="16113" max="16118" width="4.875" style="215" customWidth="1"/>
    <col min="16119" max="16120" width="7" style="215" customWidth="1"/>
    <col min="16121" max="16121" width="9" style="215"/>
    <col min="16122" max="16123" width="7" style="215" customWidth="1"/>
    <col min="16124" max="16124" width="8.625" style="215" bestFit="1" customWidth="1"/>
    <col min="16125" max="16129" width="9" style="215"/>
    <col min="16130" max="16130" width="6.625" style="215" customWidth="1"/>
    <col min="16131" max="16131" width="12.25" style="215" customWidth="1"/>
    <col min="16132" max="16132" width="12.625" style="215" customWidth="1"/>
    <col min="16133" max="16384" width="9" style="215"/>
  </cols>
  <sheetData>
    <row r="1" spans="1:13" x14ac:dyDescent="0.45">
      <c r="A1" s="434" t="s">
        <v>745</v>
      </c>
      <c r="B1" s="434"/>
      <c r="C1" s="434"/>
      <c r="D1" s="434"/>
      <c r="E1" s="434"/>
      <c r="F1" s="434"/>
      <c r="G1" s="434"/>
      <c r="H1" s="434"/>
      <c r="I1" s="434"/>
      <c r="J1" s="434"/>
      <c r="K1" s="434"/>
      <c r="L1" s="434"/>
    </row>
    <row r="2" spans="1:13" x14ac:dyDescent="0.45">
      <c r="A2" s="435" t="s">
        <v>746</v>
      </c>
      <c r="B2" s="435"/>
      <c r="C2" s="435"/>
      <c r="D2" s="435"/>
      <c r="E2" s="435"/>
      <c r="F2" s="435"/>
      <c r="G2" s="435"/>
      <c r="H2" s="435"/>
      <c r="I2" s="435"/>
      <c r="J2" s="435"/>
      <c r="K2" s="435"/>
      <c r="L2" s="435"/>
    </row>
    <row r="3" spans="1:13" x14ac:dyDescent="0.45">
      <c r="A3" s="442" t="s">
        <v>114</v>
      </c>
      <c r="B3" s="442" t="s">
        <v>115</v>
      </c>
      <c r="C3" s="442" t="s">
        <v>776</v>
      </c>
      <c r="D3" s="442" t="s">
        <v>3</v>
      </c>
      <c r="E3" s="439" t="s">
        <v>777</v>
      </c>
      <c r="F3" s="439"/>
      <c r="G3" s="439"/>
      <c r="H3" s="439"/>
      <c r="I3" s="439" t="s">
        <v>807</v>
      </c>
      <c r="J3" s="439"/>
      <c r="K3" s="439"/>
      <c r="L3" s="439"/>
      <c r="M3" s="436" t="s">
        <v>490</v>
      </c>
    </row>
    <row r="4" spans="1:13" x14ac:dyDescent="0.45">
      <c r="A4" s="440"/>
      <c r="B4" s="440"/>
      <c r="C4" s="440"/>
      <c r="D4" s="440"/>
      <c r="E4" s="216" t="s">
        <v>778</v>
      </c>
      <c r="F4" s="216" t="s">
        <v>780</v>
      </c>
      <c r="G4" s="440" t="s">
        <v>782</v>
      </c>
      <c r="H4" s="440" t="s">
        <v>783</v>
      </c>
      <c r="I4" s="216" t="s">
        <v>778</v>
      </c>
      <c r="J4" s="216" t="s">
        <v>780</v>
      </c>
      <c r="K4" s="440" t="s">
        <v>782</v>
      </c>
      <c r="L4" s="440" t="s">
        <v>783</v>
      </c>
      <c r="M4" s="437"/>
    </row>
    <row r="5" spans="1:13" x14ac:dyDescent="0.45">
      <c r="A5" s="441"/>
      <c r="B5" s="441"/>
      <c r="C5" s="441"/>
      <c r="D5" s="441"/>
      <c r="E5" s="217" t="s">
        <v>779</v>
      </c>
      <c r="F5" s="217" t="s">
        <v>781</v>
      </c>
      <c r="G5" s="441"/>
      <c r="H5" s="441"/>
      <c r="I5" s="217" t="s">
        <v>779</v>
      </c>
      <c r="J5" s="217" t="s">
        <v>781</v>
      </c>
      <c r="K5" s="441"/>
      <c r="L5" s="441"/>
      <c r="M5" s="438"/>
    </row>
    <row r="6" spans="1:13" s="54" customFormat="1" x14ac:dyDescent="0.45">
      <c r="A6" s="218">
        <v>1</v>
      </c>
      <c r="B6" s="219" t="s">
        <v>117</v>
      </c>
      <c r="C6" s="218" t="s">
        <v>798</v>
      </c>
      <c r="D6" s="220">
        <v>712001101001</v>
      </c>
      <c r="E6" s="220" t="s">
        <v>785</v>
      </c>
      <c r="F6" s="221" t="s">
        <v>498</v>
      </c>
      <c r="G6" s="221" t="s">
        <v>118</v>
      </c>
      <c r="H6" s="220" t="s">
        <v>499</v>
      </c>
      <c r="I6" s="220" t="s">
        <v>785</v>
      </c>
      <c r="J6" s="221" t="s">
        <v>498</v>
      </c>
      <c r="K6" s="221" t="s">
        <v>118</v>
      </c>
      <c r="L6" s="220" t="s">
        <v>499</v>
      </c>
      <c r="M6" s="213">
        <v>64490</v>
      </c>
    </row>
    <row r="7" spans="1:13" s="54" customFormat="1" x14ac:dyDescent="0.45">
      <c r="A7" s="218"/>
      <c r="B7" s="222" t="s">
        <v>766</v>
      </c>
      <c r="C7" s="218"/>
      <c r="D7" s="223"/>
      <c r="E7" s="223"/>
      <c r="F7" s="224"/>
      <c r="G7" s="225"/>
      <c r="H7" s="223"/>
      <c r="I7" s="223"/>
      <c r="J7" s="224"/>
      <c r="K7" s="225"/>
      <c r="L7" s="223"/>
      <c r="M7" s="213"/>
    </row>
    <row r="8" spans="1:13" s="54" customFormat="1" x14ac:dyDescent="0.45">
      <c r="A8" s="218">
        <v>2</v>
      </c>
      <c r="B8" s="226" t="s">
        <v>73</v>
      </c>
      <c r="C8" s="218"/>
      <c r="D8" s="223">
        <v>712012101001</v>
      </c>
      <c r="E8" s="250" t="s">
        <v>786</v>
      </c>
      <c r="F8" s="227" t="s">
        <v>475</v>
      </c>
      <c r="G8" s="227" t="s">
        <v>120</v>
      </c>
      <c r="H8" s="223" t="s">
        <v>499</v>
      </c>
      <c r="I8" s="250" t="s">
        <v>786</v>
      </c>
      <c r="J8" s="227" t="s">
        <v>475</v>
      </c>
      <c r="K8" s="227" t="s">
        <v>120</v>
      </c>
      <c r="L8" s="223" t="s">
        <v>499</v>
      </c>
      <c r="M8" s="213">
        <v>44850</v>
      </c>
    </row>
    <row r="9" spans="1:13" s="54" customFormat="1" x14ac:dyDescent="0.45">
      <c r="A9" s="218"/>
      <c r="B9" s="228" t="s">
        <v>122</v>
      </c>
      <c r="C9" s="218"/>
      <c r="D9" s="223"/>
      <c r="E9" s="223"/>
      <c r="F9" s="225"/>
      <c r="G9" s="227"/>
      <c r="H9" s="223"/>
      <c r="I9" s="223"/>
      <c r="J9" s="225"/>
      <c r="K9" s="227"/>
      <c r="L9" s="223"/>
      <c r="M9" s="213"/>
    </row>
    <row r="10" spans="1:13" s="54" customFormat="1" x14ac:dyDescent="0.45">
      <c r="A10" s="218">
        <v>3</v>
      </c>
      <c r="B10" s="229" t="s">
        <v>123</v>
      </c>
      <c r="C10" s="218" t="s">
        <v>798</v>
      </c>
      <c r="D10" s="223">
        <v>712012101002</v>
      </c>
      <c r="E10" s="223" t="s">
        <v>502</v>
      </c>
      <c r="F10" s="227" t="s">
        <v>502</v>
      </c>
      <c r="G10" s="227" t="s">
        <v>120</v>
      </c>
      <c r="H10" s="223" t="s">
        <v>503</v>
      </c>
      <c r="I10" s="223" t="s">
        <v>502</v>
      </c>
      <c r="J10" s="227" t="s">
        <v>502</v>
      </c>
      <c r="K10" s="227" t="s">
        <v>120</v>
      </c>
      <c r="L10" s="223" t="s">
        <v>503</v>
      </c>
      <c r="M10" s="213">
        <v>44280</v>
      </c>
    </row>
    <row r="11" spans="1:13" s="54" customFormat="1" x14ac:dyDescent="0.45">
      <c r="A11" s="218"/>
      <c r="B11" s="230" t="s">
        <v>125</v>
      </c>
      <c r="C11" s="218"/>
      <c r="D11" s="223"/>
      <c r="E11" s="223"/>
      <c r="F11" s="225"/>
      <c r="G11" s="227"/>
      <c r="H11" s="223"/>
      <c r="I11" s="223"/>
      <c r="J11" s="225"/>
      <c r="K11" s="227"/>
      <c r="L11" s="223"/>
      <c r="M11" s="213"/>
    </row>
    <row r="12" spans="1:13" s="54" customFormat="1" x14ac:dyDescent="0.45">
      <c r="A12" s="218">
        <v>4</v>
      </c>
      <c r="B12" s="229" t="s">
        <v>129</v>
      </c>
      <c r="C12" s="218" t="s">
        <v>797</v>
      </c>
      <c r="D12" s="223">
        <v>712014101003</v>
      </c>
      <c r="E12" s="231" t="s">
        <v>69</v>
      </c>
      <c r="F12" s="227" t="s">
        <v>516</v>
      </c>
      <c r="G12" s="227" t="s">
        <v>130</v>
      </c>
      <c r="H12" s="223" t="s">
        <v>517</v>
      </c>
      <c r="I12" s="231" t="s">
        <v>69</v>
      </c>
      <c r="J12" s="227" t="s">
        <v>516</v>
      </c>
      <c r="K12" s="227" t="s">
        <v>130</v>
      </c>
      <c r="L12" s="223" t="s">
        <v>517</v>
      </c>
      <c r="M12" s="213">
        <v>26120</v>
      </c>
    </row>
    <row r="13" spans="1:13" s="54" customFormat="1" x14ac:dyDescent="0.45">
      <c r="A13" s="218">
        <v>5</v>
      </c>
      <c r="B13" s="229" t="s">
        <v>132</v>
      </c>
      <c r="C13" s="218" t="s">
        <v>796</v>
      </c>
      <c r="D13" s="223">
        <v>712014101005</v>
      </c>
      <c r="E13" s="231" t="s">
        <v>69</v>
      </c>
      <c r="F13" s="227" t="s">
        <v>516</v>
      </c>
      <c r="G13" s="227" t="s">
        <v>130</v>
      </c>
      <c r="H13" s="223" t="s">
        <v>517</v>
      </c>
      <c r="I13" s="231" t="s">
        <v>69</v>
      </c>
      <c r="J13" s="227" t="s">
        <v>516</v>
      </c>
      <c r="K13" s="227" t="s">
        <v>130</v>
      </c>
      <c r="L13" s="223" t="s">
        <v>517</v>
      </c>
      <c r="M13" s="213">
        <v>18440</v>
      </c>
    </row>
    <row r="14" spans="1:13" s="54" customFormat="1" x14ac:dyDescent="0.45">
      <c r="A14" s="218"/>
      <c r="B14" s="232" t="s">
        <v>136</v>
      </c>
      <c r="C14" s="218"/>
      <c r="D14" s="223"/>
      <c r="E14" s="223"/>
      <c r="F14" s="225"/>
      <c r="G14" s="225"/>
      <c r="H14" s="223"/>
      <c r="I14" s="223"/>
      <c r="J14" s="225"/>
      <c r="K14" s="225"/>
      <c r="L14" s="223"/>
      <c r="M14" s="213"/>
    </row>
    <row r="15" spans="1:13" s="54" customFormat="1" x14ac:dyDescent="0.45">
      <c r="A15" s="218">
        <v>6</v>
      </c>
      <c r="B15" s="226" t="s">
        <v>135</v>
      </c>
      <c r="C15" s="218" t="s">
        <v>800</v>
      </c>
      <c r="D15" s="231" t="s">
        <v>69</v>
      </c>
      <c r="E15" s="231" t="s">
        <v>69</v>
      </c>
      <c r="F15" s="227" t="s">
        <v>537</v>
      </c>
      <c r="G15" s="227" t="s">
        <v>763</v>
      </c>
      <c r="H15" s="231" t="s">
        <v>69</v>
      </c>
      <c r="I15" s="231" t="s">
        <v>69</v>
      </c>
      <c r="J15" s="227" t="s">
        <v>537</v>
      </c>
      <c r="K15" s="227" t="s">
        <v>763</v>
      </c>
      <c r="L15" s="231" t="s">
        <v>69</v>
      </c>
      <c r="M15" s="213">
        <v>18790</v>
      </c>
    </row>
    <row r="16" spans="1:13" s="54" customFormat="1" x14ac:dyDescent="0.45">
      <c r="A16" s="218">
        <v>7</v>
      </c>
      <c r="B16" s="226" t="s">
        <v>138</v>
      </c>
      <c r="C16" s="218" t="s">
        <v>799</v>
      </c>
      <c r="D16" s="231" t="s">
        <v>69</v>
      </c>
      <c r="E16" s="231" t="s">
        <v>69</v>
      </c>
      <c r="F16" s="227" t="s">
        <v>97</v>
      </c>
      <c r="G16" s="227" t="s">
        <v>763</v>
      </c>
      <c r="H16" s="231" t="s">
        <v>69</v>
      </c>
      <c r="I16" s="231" t="s">
        <v>69</v>
      </c>
      <c r="J16" s="227" t="s">
        <v>97</v>
      </c>
      <c r="K16" s="227" t="s">
        <v>763</v>
      </c>
      <c r="L16" s="231" t="s">
        <v>69</v>
      </c>
      <c r="M16" s="213">
        <v>20680</v>
      </c>
    </row>
    <row r="17" spans="1:13" s="54" customFormat="1" x14ac:dyDescent="0.45">
      <c r="A17" s="218">
        <v>8</v>
      </c>
      <c r="B17" s="226" t="s">
        <v>139</v>
      </c>
      <c r="C17" s="218" t="s">
        <v>800</v>
      </c>
      <c r="D17" s="231" t="s">
        <v>69</v>
      </c>
      <c r="E17" s="231" t="s">
        <v>69</v>
      </c>
      <c r="F17" s="227" t="s">
        <v>97</v>
      </c>
      <c r="G17" s="227" t="s">
        <v>763</v>
      </c>
      <c r="H17" s="231" t="s">
        <v>69</v>
      </c>
      <c r="I17" s="231" t="s">
        <v>69</v>
      </c>
      <c r="J17" s="227" t="s">
        <v>97</v>
      </c>
      <c r="K17" s="227" t="s">
        <v>763</v>
      </c>
      <c r="L17" s="231" t="s">
        <v>69</v>
      </c>
      <c r="M17" s="213">
        <v>17880</v>
      </c>
    </row>
    <row r="18" spans="1:13" s="54" customFormat="1" x14ac:dyDescent="0.45">
      <c r="A18" s="218">
        <v>9</v>
      </c>
      <c r="B18" s="226" t="s">
        <v>140</v>
      </c>
      <c r="C18" s="218" t="s">
        <v>800</v>
      </c>
      <c r="D18" s="231" t="s">
        <v>69</v>
      </c>
      <c r="E18" s="231" t="s">
        <v>69</v>
      </c>
      <c r="F18" s="227" t="s">
        <v>97</v>
      </c>
      <c r="G18" s="227" t="s">
        <v>763</v>
      </c>
      <c r="H18" s="231" t="s">
        <v>69</v>
      </c>
      <c r="I18" s="231" t="s">
        <v>69</v>
      </c>
      <c r="J18" s="227" t="s">
        <v>97</v>
      </c>
      <c r="K18" s="227" t="s">
        <v>763</v>
      </c>
      <c r="L18" s="231" t="s">
        <v>69</v>
      </c>
      <c r="M18" s="213">
        <v>15440</v>
      </c>
    </row>
    <row r="19" spans="1:13" s="54" customFormat="1" x14ac:dyDescent="0.45">
      <c r="A19" s="218">
        <v>10</v>
      </c>
      <c r="B19" s="226" t="s">
        <v>141</v>
      </c>
      <c r="C19" s="218" t="s">
        <v>800</v>
      </c>
      <c r="D19" s="231" t="s">
        <v>69</v>
      </c>
      <c r="E19" s="231" t="s">
        <v>69</v>
      </c>
      <c r="F19" s="227" t="s">
        <v>110</v>
      </c>
      <c r="G19" s="227" t="s">
        <v>763</v>
      </c>
      <c r="H19" s="231" t="s">
        <v>69</v>
      </c>
      <c r="I19" s="231" t="s">
        <v>69</v>
      </c>
      <c r="J19" s="227" t="s">
        <v>110</v>
      </c>
      <c r="K19" s="227" t="s">
        <v>763</v>
      </c>
      <c r="L19" s="231" t="s">
        <v>69</v>
      </c>
      <c r="M19" s="213">
        <v>12810</v>
      </c>
    </row>
    <row r="20" spans="1:13" s="54" customFormat="1" x14ac:dyDescent="0.45">
      <c r="A20" s="218"/>
      <c r="B20" s="232" t="s">
        <v>81</v>
      </c>
      <c r="C20" s="218"/>
      <c r="D20" s="223"/>
      <c r="E20" s="223"/>
      <c r="F20" s="225"/>
      <c r="G20" s="227"/>
      <c r="H20" s="223"/>
      <c r="I20" s="223"/>
      <c r="J20" s="225"/>
      <c r="K20" s="227"/>
      <c r="L20" s="223"/>
      <c r="M20" s="213"/>
    </row>
    <row r="21" spans="1:13" s="54" customFormat="1" x14ac:dyDescent="0.45">
      <c r="A21" s="218">
        <v>11</v>
      </c>
      <c r="B21" s="226" t="s">
        <v>142</v>
      </c>
      <c r="C21" s="218" t="s">
        <v>796</v>
      </c>
      <c r="D21" s="231" t="s">
        <v>69</v>
      </c>
      <c r="E21" s="231" t="s">
        <v>69</v>
      </c>
      <c r="F21" s="227" t="s">
        <v>143</v>
      </c>
      <c r="G21" s="227" t="s">
        <v>769</v>
      </c>
      <c r="H21" s="231" t="s">
        <v>69</v>
      </c>
      <c r="I21" s="231" t="s">
        <v>69</v>
      </c>
      <c r="J21" s="227" t="s">
        <v>143</v>
      </c>
      <c r="K21" s="227" t="s">
        <v>769</v>
      </c>
      <c r="L21" s="231" t="s">
        <v>69</v>
      </c>
      <c r="M21" s="213">
        <v>14560</v>
      </c>
    </row>
    <row r="22" spans="1:13" s="54" customFormat="1" x14ac:dyDescent="0.45">
      <c r="A22" s="218">
        <v>12</v>
      </c>
      <c r="B22" s="226" t="s">
        <v>144</v>
      </c>
      <c r="C22" s="218" t="s">
        <v>801</v>
      </c>
      <c r="D22" s="231" t="s">
        <v>69</v>
      </c>
      <c r="E22" s="231" t="s">
        <v>69</v>
      </c>
      <c r="F22" s="227" t="s">
        <v>110</v>
      </c>
      <c r="G22" s="227" t="s">
        <v>765</v>
      </c>
      <c r="H22" s="231" t="s">
        <v>69</v>
      </c>
      <c r="I22" s="231" t="s">
        <v>69</v>
      </c>
      <c r="J22" s="227" t="s">
        <v>110</v>
      </c>
      <c r="K22" s="227" t="s">
        <v>765</v>
      </c>
      <c r="L22" s="231" t="s">
        <v>69</v>
      </c>
      <c r="M22" s="213">
        <v>9000</v>
      </c>
    </row>
    <row r="23" spans="1:13" s="54" customFormat="1" x14ac:dyDescent="0.45">
      <c r="A23" s="218">
        <v>13</v>
      </c>
      <c r="B23" s="226" t="s">
        <v>145</v>
      </c>
      <c r="C23" s="218" t="s">
        <v>802</v>
      </c>
      <c r="D23" s="231" t="s">
        <v>69</v>
      </c>
      <c r="E23" s="231" t="s">
        <v>69</v>
      </c>
      <c r="F23" s="227" t="s">
        <v>110</v>
      </c>
      <c r="G23" s="227" t="s">
        <v>765</v>
      </c>
      <c r="H23" s="231" t="s">
        <v>69</v>
      </c>
      <c r="I23" s="231" t="s">
        <v>69</v>
      </c>
      <c r="J23" s="227" t="s">
        <v>110</v>
      </c>
      <c r="K23" s="227" t="s">
        <v>765</v>
      </c>
      <c r="L23" s="231" t="s">
        <v>69</v>
      </c>
      <c r="M23" s="213">
        <v>9000</v>
      </c>
    </row>
    <row r="24" spans="1:13" s="54" customFormat="1" x14ac:dyDescent="0.45">
      <c r="A24" s="218">
        <v>14</v>
      </c>
      <c r="B24" s="226" t="s">
        <v>146</v>
      </c>
      <c r="C24" s="218" t="s">
        <v>796</v>
      </c>
      <c r="D24" s="231" t="s">
        <v>69</v>
      </c>
      <c r="E24" s="231" t="s">
        <v>69</v>
      </c>
      <c r="F24" s="227" t="s">
        <v>110</v>
      </c>
      <c r="G24" s="227" t="s">
        <v>765</v>
      </c>
      <c r="H24" s="231" t="s">
        <v>69</v>
      </c>
      <c r="I24" s="231" t="s">
        <v>69</v>
      </c>
      <c r="J24" s="227" t="s">
        <v>110</v>
      </c>
      <c r="K24" s="227" t="s">
        <v>765</v>
      </c>
      <c r="L24" s="231" t="s">
        <v>69</v>
      </c>
      <c r="M24" s="213">
        <v>9000</v>
      </c>
    </row>
    <row r="25" spans="1:13" s="54" customFormat="1" x14ac:dyDescent="0.45">
      <c r="A25" s="218">
        <v>15</v>
      </c>
      <c r="B25" s="226" t="s">
        <v>147</v>
      </c>
      <c r="C25" s="218" t="s">
        <v>802</v>
      </c>
      <c r="D25" s="231" t="s">
        <v>69</v>
      </c>
      <c r="E25" s="231" t="s">
        <v>69</v>
      </c>
      <c r="F25" s="227" t="s">
        <v>110</v>
      </c>
      <c r="G25" s="227" t="s">
        <v>765</v>
      </c>
      <c r="H25" s="231" t="s">
        <v>69</v>
      </c>
      <c r="I25" s="231" t="s">
        <v>69</v>
      </c>
      <c r="J25" s="227" t="s">
        <v>110</v>
      </c>
      <c r="K25" s="227" t="s">
        <v>765</v>
      </c>
      <c r="L25" s="231" t="s">
        <v>69</v>
      </c>
      <c r="M25" s="213">
        <v>9000</v>
      </c>
    </row>
    <row r="26" spans="1:13" s="54" customFormat="1" x14ac:dyDescent="0.45">
      <c r="A26" s="218">
        <v>16</v>
      </c>
      <c r="B26" s="226" t="s">
        <v>148</v>
      </c>
      <c r="C26" s="218" t="s">
        <v>801</v>
      </c>
      <c r="D26" s="231" t="s">
        <v>69</v>
      </c>
      <c r="E26" s="231" t="s">
        <v>69</v>
      </c>
      <c r="F26" s="227" t="s">
        <v>110</v>
      </c>
      <c r="G26" s="227" t="s">
        <v>765</v>
      </c>
      <c r="H26" s="231" t="s">
        <v>69</v>
      </c>
      <c r="I26" s="231" t="s">
        <v>69</v>
      </c>
      <c r="J26" s="227" t="s">
        <v>110</v>
      </c>
      <c r="K26" s="227" t="s">
        <v>765</v>
      </c>
      <c r="L26" s="231" t="s">
        <v>69</v>
      </c>
      <c r="M26" s="213">
        <v>9000</v>
      </c>
    </row>
    <row r="27" spans="1:13" s="54" customFormat="1" x14ac:dyDescent="0.45">
      <c r="A27" s="218"/>
      <c r="B27" s="230" t="s">
        <v>149</v>
      </c>
      <c r="C27" s="218"/>
      <c r="D27" s="223"/>
      <c r="E27" s="223"/>
      <c r="F27" s="225"/>
      <c r="G27" s="227"/>
      <c r="H27" s="223"/>
      <c r="I27" s="223"/>
      <c r="J27" s="225"/>
      <c r="K27" s="227"/>
      <c r="L27" s="223"/>
      <c r="M27" s="213"/>
    </row>
    <row r="28" spans="1:13" s="54" customFormat="1" x14ac:dyDescent="0.45">
      <c r="A28" s="218">
        <v>17</v>
      </c>
      <c r="B28" s="229" t="s">
        <v>150</v>
      </c>
      <c r="C28" s="218" t="s">
        <v>798</v>
      </c>
      <c r="D28" s="223">
        <v>712013102001</v>
      </c>
      <c r="E28" s="231" t="s">
        <v>69</v>
      </c>
      <c r="F28" s="227" t="s">
        <v>505</v>
      </c>
      <c r="G28" s="227" t="s">
        <v>127</v>
      </c>
      <c r="H28" s="223" t="s">
        <v>506</v>
      </c>
      <c r="I28" s="231" t="s">
        <v>69</v>
      </c>
      <c r="J28" s="227" t="s">
        <v>505</v>
      </c>
      <c r="K28" s="227" t="s">
        <v>127</v>
      </c>
      <c r="L28" s="223" t="s">
        <v>506</v>
      </c>
      <c r="M28" s="213">
        <v>21140</v>
      </c>
    </row>
    <row r="29" spans="1:13" s="54" customFormat="1" x14ac:dyDescent="0.45">
      <c r="A29" s="218"/>
      <c r="B29" s="249" t="s">
        <v>152</v>
      </c>
      <c r="C29" s="218"/>
      <c r="D29" s="223"/>
      <c r="E29" s="223"/>
      <c r="F29" s="225"/>
      <c r="G29" s="227"/>
      <c r="H29" s="223"/>
      <c r="I29" s="223"/>
      <c r="J29" s="225"/>
      <c r="K29" s="227"/>
      <c r="L29" s="223"/>
      <c r="M29" s="213"/>
    </row>
    <row r="30" spans="1:13" s="54" customFormat="1" x14ac:dyDescent="0.45">
      <c r="A30" s="218">
        <v>18</v>
      </c>
      <c r="B30" s="229" t="s">
        <v>153</v>
      </c>
      <c r="C30" s="218" t="s">
        <v>798</v>
      </c>
      <c r="D30" s="223">
        <v>712013103001</v>
      </c>
      <c r="E30" s="231" t="s">
        <v>69</v>
      </c>
      <c r="F30" s="227" t="s">
        <v>508</v>
      </c>
      <c r="G30" s="227" t="s">
        <v>127</v>
      </c>
      <c r="H30" s="223" t="s">
        <v>509</v>
      </c>
      <c r="I30" s="231" t="s">
        <v>69</v>
      </c>
      <c r="J30" s="227" t="s">
        <v>508</v>
      </c>
      <c r="K30" s="227" t="s">
        <v>127</v>
      </c>
      <c r="L30" s="223" t="s">
        <v>509</v>
      </c>
      <c r="M30" s="213">
        <v>31340</v>
      </c>
    </row>
    <row r="31" spans="1:13" s="54" customFormat="1" x14ac:dyDescent="0.45">
      <c r="A31" s="218"/>
      <c r="B31" s="230" t="s">
        <v>749</v>
      </c>
      <c r="C31" s="218"/>
      <c r="D31" s="223"/>
      <c r="E31" s="223"/>
      <c r="F31" s="225"/>
      <c r="G31" s="227"/>
      <c r="H31" s="223"/>
      <c r="I31" s="223"/>
      <c r="J31" s="225"/>
      <c r="K31" s="227"/>
      <c r="L31" s="223"/>
      <c r="M31" s="213"/>
    </row>
    <row r="32" spans="1:13" s="54" customFormat="1" x14ac:dyDescent="0.45">
      <c r="A32" s="218">
        <v>19</v>
      </c>
      <c r="B32" s="229" t="s">
        <v>161</v>
      </c>
      <c r="C32" s="218" t="s">
        <v>802</v>
      </c>
      <c r="D32" s="223">
        <v>712013104001</v>
      </c>
      <c r="E32" s="231" t="s">
        <v>69</v>
      </c>
      <c r="F32" s="227" t="s">
        <v>747</v>
      </c>
      <c r="G32" s="227" t="s">
        <v>127</v>
      </c>
      <c r="H32" s="223" t="s">
        <v>509</v>
      </c>
      <c r="I32" s="231" t="s">
        <v>69</v>
      </c>
      <c r="J32" s="227" t="s">
        <v>747</v>
      </c>
      <c r="K32" s="227" t="s">
        <v>127</v>
      </c>
      <c r="L32" s="223" t="s">
        <v>509</v>
      </c>
      <c r="M32" s="213">
        <v>26460</v>
      </c>
    </row>
    <row r="33" spans="1:13" s="54" customFormat="1" x14ac:dyDescent="0.45">
      <c r="A33" s="218">
        <v>20</v>
      </c>
      <c r="B33" s="229" t="s">
        <v>163</v>
      </c>
      <c r="C33" s="218" t="s">
        <v>802</v>
      </c>
      <c r="D33" s="223">
        <v>712013104002</v>
      </c>
      <c r="E33" s="231" t="s">
        <v>69</v>
      </c>
      <c r="F33" s="227" t="s">
        <v>747</v>
      </c>
      <c r="G33" s="227" t="s">
        <v>127</v>
      </c>
      <c r="H33" s="223" t="s">
        <v>506</v>
      </c>
      <c r="I33" s="231" t="s">
        <v>69</v>
      </c>
      <c r="J33" s="227" t="s">
        <v>747</v>
      </c>
      <c r="K33" s="227" t="s">
        <v>127</v>
      </c>
      <c r="L33" s="223" t="s">
        <v>506</v>
      </c>
      <c r="M33" s="213">
        <v>24870</v>
      </c>
    </row>
    <row r="34" spans="1:13" s="54" customFormat="1" x14ac:dyDescent="0.45">
      <c r="A34" s="218">
        <v>21</v>
      </c>
      <c r="B34" s="229" t="s">
        <v>73</v>
      </c>
      <c r="C34" s="218" t="s">
        <v>802</v>
      </c>
      <c r="D34" s="223">
        <v>712013104003</v>
      </c>
      <c r="E34" s="231" t="s">
        <v>69</v>
      </c>
      <c r="F34" s="227" t="s">
        <v>747</v>
      </c>
      <c r="G34" s="227" t="s">
        <v>127</v>
      </c>
      <c r="H34" s="223" t="s">
        <v>96</v>
      </c>
      <c r="I34" s="231" t="s">
        <v>69</v>
      </c>
      <c r="J34" s="227" t="s">
        <v>747</v>
      </c>
      <c r="K34" s="227" t="s">
        <v>127</v>
      </c>
      <c r="L34" s="223" t="s">
        <v>96</v>
      </c>
      <c r="M34" s="213">
        <v>29610</v>
      </c>
    </row>
    <row r="35" spans="1:13" s="54" customFormat="1" x14ac:dyDescent="0.45">
      <c r="A35" s="218">
        <v>22</v>
      </c>
      <c r="B35" s="229" t="s">
        <v>133</v>
      </c>
      <c r="C35" s="218" t="s">
        <v>804</v>
      </c>
      <c r="D35" s="223">
        <v>712014101006</v>
      </c>
      <c r="E35" s="231" t="s">
        <v>69</v>
      </c>
      <c r="F35" s="227" t="s">
        <v>516</v>
      </c>
      <c r="G35" s="227" t="s">
        <v>130</v>
      </c>
      <c r="H35" s="223" t="s">
        <v>522</v>
      </c>
      <c r="I35" s="231" t="s">
        <v>69</v>
      </c>
      <c r="J35" s="227" t="s">
        <v>516</v>
      </c>
      <c r="K35" s="227" t="s">
        <v>130</v>
      </c>
      <c r="L35" s="223" t="s">
        <v>522</v>
      </c>
      <c r="M35" s="213">
        <v>16960</v>
      </c>
    </row>
    <row r="36" spans="1:13" s="54" customFormat="1" x14ac:dyDescent="0.45">
      <c r="A36" s="218">
        <v>23</v>
      </c>
      <c r="B36" s="229" t="s">
        <v>166</v>
      </c>
      <c r="C36" s="218" t="s">
        <v>806</v>
      </c>
      <c r="D36" s="223">
        <v>712014102002</v>
      </c>
      <c r="E36" s="231" t="s">
        <v>69</v>
      </c>
      <c r="F36" s="227" t="s">
        <v>524</v>
      </c>
      <c r="G36" s="227" t="s">
        <v>130</v>
      </c>
      <c r="H36" s="223" t="s">
        <v>517</v>
      </c>
      <c r="I36" s="231" t="s">
        <v>69</v>
      </c>
      <c r="J36" s="227" t="s">
        <v>524</v>
      </c>
      <c r="K36" s="227" t="s">
        <v>130</v>
      </c>
      <c r="L36" s="223" t="s">
        <v>517</v>
      </c>
      <c r="M36" s="213">
        <v>25660</v>
      </c>
    </row>
    <row r="37" spans="1:13" s="54" customFormat="1" x14ac:dyDescent="0.45">
      <c r="A37" s="218">
        <v>24</v>
      </c>
      <c r="B37" s="229" t="s">
        <v>167</v>
      </c>
      <c r="C37" s="218" t="s">
        <v>806</v>
      </c>
      <c r="D37" s="223">
        <v>712014102003</v>
      </c>
      <c r="E37" s="231" t="s">
        <v>69</v>
      </c>
      <c r="F37" s="227" t="s">
        <v>524</v>
      </c>
      <c r="G37" s="227" t="s">
        <v>130</v>
      </c>
      <c r="H37" s="223" t="s">
        <v>517</v>
      </c>
      <c r="I37" s="231" t="s">
        <v>69</v>
      </c>
      <c r="J37" s="227" t="s">
        <v>524</v>
      </c>
      <c r="K37" s="227" t="s">
        <v>130</v>
      </c>
      <c r="L37" s="223" t="s">
        <v>517</v>
      </c>
      <c r="M37" s="213">
        <v>20780</v>
      </c>
    </row>
    <row r="38" spans="1:13" s="54" customFormat="1" x14ac:dyDescent="0.45">
      <c r="A38" s="218"/>
      <c r="B38" s="230" t="s">
        <v>155</v>
      </c>
      <c r="C38" s="218"/>
      <c r="D38" s="223"/>
      <c r="E38" s="229"/>
      <c r="F38" s="225"/>
      <c r="G38" s="227"/>
      <c r="H38" s="223"/>
      <c r="I38" s="229"/>
      <c r="J38" s="225"/>
      <c r="K38" s="227"/>
      <c r="L38" s="223"/>
      <c r="M38" s="213"/>
    </row>
    <row r="39" spans="1:13" s="54" customFormat="1" x14ac:dyDescent="0.45">
      <c r="A39" s="218">
        <v>25</v>
      </c>
      <c r="B39" s="229" t="s">
        <v>156</v>
      </c>
      <c r="C39" s="218" t="s">
        <v>798</v>
      </c>
      <c r="D39" s="223">
        <v>712013105001</v>
      </c>
      <c r="E39" s="231" t="s">
        <v>69</v>
      </c>
      <c r="F39" s="227" t="s">
        <v>513</v>
      </c>
      <c r="G39" s="227" t="s">
        <v>127</v>
      </c>
      <c r="H39" s="223" t="s">
        <v>514</v>
      </c>
      <c r="I39" s="231" t="s">
        <v>69</v>
      </c>
      <c r="J39" s="227" t="s">
        <v>513</v>
      </c>
      <c r="K39" s="227" t="s">
        <v>127</v>
      </c>
      <c r="L39" s="223" t="s">
        <v>514</v>
      </c>
      <c r="M39" s="213">
        <v>53230</v>
      </c>
    </row>
    <row r="40" spans="1:13" s="54" customFormat="1" x14ac:dyDescent="0.45">
      <c r="A40" s="218"/>
      <c r="B40" s="230" t="s">
        <v>158</v>
      </c>
      <c r="C40" s="218"/>
      <c r="D40" s="223"/>
      <c r="E40" s="223"/>
      <c r="F40" s="225"/>
      <c r="G40" s="227"/>
      <c r="H40" s="223"/>
      <c r="I40" s="223"/>
      <c r="J40" s="225"/>
      <c r="K40" s="227"/>
      <c r="L40" s="223"/>
      <c r="M40" s="213"/>
    </row>
    <row r="41" spans="1:13" s="54" customFormat="1" x14ac:dyDescent="0.45">
      <c r="A41" s="218"/>
      <c r="B41" s="232" t="s">
        <v>81</v>
      </c>
      <c r="C41" s="218"/>
      <c r="D41" s="223"/>
      <c r="E41" s="223"/>
      <c r="F41" s="225"/>
      <c r="G41" s="225"/>
      <c r="H41" s="223"/>
      <c r="I41" s="223"/>
      <c r="J41" s="225"/>
      <c r="K41" s="225"/>
      <c r="L41" s="223"/>
      <c r="M41" s="213"/>
    </row>
    <row r="42" spans="1:13" s="54" customFormat="1" x14ac:dyDescent="0.45">
      <c r="A42" s="218">
        <v>26</v>
      </c>
      <c r="B42" s="248" t="s">
        <v>159</v>
      </c>
      <c r="C42" s="218" t="s">
        <v>802</v>
      </c>
      <c r="D42" s="231" t="s">
        <v>69</v>
      </c>
      <c r="E42" s="231" t="s">
        <v>69</v>
      </c>
      <c r="F42" s="227" t="s">
        <v>551</v>
      </c>
      <c r="G42" s="227" t="s">
        <v>769</v>
      </c>
      <c r="H42" s="231" t="s">
        <v>69</v>
      </c>
      <c r="I42" s="231" t="s">
        <v>69</v>
      </c>
      <c r="J42" s="227" t="s">
        <v>551</v>
      </c>
      <c r="K42" s="227" t="s">
        <v>769</v>
      </c>
      <c r="L42" s="231" t="s">
        <v>69</v>
      </c>
      <c r="M42" s="213">
        <v>16560</v>
      </c>
    </row>
    <row r="43" spans="1:13" s="54" customFormat="1" x14ac:dyDescent="0.45">
      <c r="A43" s="218"/>
      <c r="B43" s="245" t="s">
        <v>196</v>
      </c>
      <c r="C43" s="218"/>
      <c r="D43" s="223"/>
      <c r="E43" s="223"/>
      <c r="F43" s="225"/>
      <c r="G43" s="227"/>
      <c r="H43" s="223"/>
      <c r="I43" s="223"/>
      <c r="J43" s="225"/>
      <c r="K43" s="227"/>
      <c r="L43" s="223"/>
      <c r="M43" s="213"/>
    </row>
    <row r="44" spans="1:13" s="54" customFormat="1" x14ac:dyDescent="0.45">
      <c r="A44" s="218">
        <v>27</v>
      </c>
      <c r="B44" s="229" t="s">
        <v>197</v>
      </c>
      <c r="C44" s="218" t="s">
        <v>804</v>
      </c>
      <c r="D44" s="223">
        <v>712014804001</v>
      </c>
      <c r="E44" s="231" t="s">
        <v>69</v>
      </c>
      <c r="F44" s="227" t="s">
        <v>527</v>
      </c>
      <c r="G44" s="227" t="s">
        <v>130</v>
      </c>
      <c r="H44" s="223" t="s">
        <v>517</v>
      </c>
      <c r="I44" s="231" t="s">
        <v>69</v>
      </c>
      <c r="J44" s="227" t="s">
        <v>527</v>
      </c>
      <c r="K44" s="227" t="s">
        <v>130</v>
      </c>
      <c r="L44" s="223" t="s">
        <v>517</v>
      </c>
      <c r="M44" s="213">
        <v>19970</v>
      </c>
    </row>
    <row r="45" spans="1:13" s="54" customFormat="1" x14ac:dyDescent="0.45">
      <c r="A45" s="218"/>
      <c r="B45" s="232" t="s">
        <v>81</v>
      </c>
      <c r="C45" s="218"/>
      <c r="D45" s="223"/>
      <c r="E45" s="223"/>
      <c r="F45" s="225"/>
      <c r="G45" s="227"/>
      <c r="H45" s="223"/>
      <c r="I45" s="223"/>
      <c r="J45" s="225"/>
      <c r="K45" s="227"/>
      <c r="L45" s="223"/>
      <c r="M45" s="213"/>
    </row>
    <row r="46" spans="1:13" s="54" customFormat="1" x14ac:dyDescent="0.45">
      <c r="A46" s="218">
        <v>28</v>
      </c>
      <c r="B46" s="226" t="s">
        <v>199</v>
      </c>
      <c r="C46" s="218" t="s">
        <v>796</v>
      </c>
      <c r="D46" s="231" t="s">
        <v>69</v>
      </c>
      <c r="E46" s="231" t="s">
        <v>69</v>
      </c>
      <c r="F46" s="227" t="s">
        <v>562</v>
      </c>
      <c r="G46" s="227" t="s">
        <v>769</v>
      </c>
      <c r="H46" s="231" t="s">
        <v>69</v>
      </c>
      <c r="I46" s="231" t="s">
        <v>69</v>
      </c>
      <c r="J46" s="227" t="s">
        <v>562</v>
      </c>
      <c r="K46" s="227" t="s">
        <v>769</v>
      </c>
      <c r="L46" s="231" t="s">
        <v>69</v>
      </c>
      <c r="M46" s="213">
        <v>11510</v>
      </c>
    </row>
    <row r="47" spans="1:13" s="54" customFormat="1" x14ac:dyDescent="0.45">
      <c r="A47" s="218">
        <v>29</v>
      </c>
      <c r="B47" s="226" t="s">
        <v>201</v>
      </c>
      <c r="C47" s="218" t="s">
        <v>801</v>
      </c>
      <c r="D47" s="231" t="s">
        <v>69</v>
      </c>
      <c r="E47" s="231" t="s">
        <v>69</v>
      </c>
      <c r="F47" s="227" t="s">
        <v>202</v>
      </c>
      <c r="G47" s="227" t="s">
        <v>765</v>
      </c>
      <c r="H47" s="231" t="s">
        <v>69</v>
      </c>
      <c r="I47" s="231" t="s">
        <v>69</v>
      </c>
      <c r="J47" s="227" t="s">
        <v>202</v>
      </c>
      <c r="K47" s="227" t="s">
        <v>765</v>
      </c>
      <c r="L47" s="231" t="s">
        <v>69</v>
      </c>
      <c r="M47" s="213">
        <v>9000</v>
      </c>
    </row>
    <row r="48" spans="1:13" s="54" customFormat="1" x14ac:dyDescent="0.45">
      <c r="A48" s="218">
        <v>30</v>
      </c>
      <c r="B48" s="226" t="s">
        <v>203</v>
      </c>
      <c r="C48" s="218" t="s">
        <v>796</v>
      </c>
      <c r="D48" s="231" t="s">
        <v>69</v>
      </c>
      <c r="E48" s="231" t="s">
        <v>69</v>
      </c>
      <c r="F48" s="227" t="s">
        <v>202</v>
      </c>
      <c r="G48" s="227" t="s">
        <v>765</v>
      </c>
      <c r="H48" s="231" t="s">
        <v>69</v>
      </c>
      <c r="I48" s="231" t="s">
        <v>69</v>
      </c>
      <c r="J48" s="227" t="s">
        <v>202</v>
      </c>
      <c r="K48" s="227" t="s">
        <v>765</v>
      </c>
      <c r="L48" s="231" t="s">
        <v>69</v>
      </c>
      <c r="M48" s="213">
        <v>9000</v>
      </c>
    </row>
    <row r="49" spans="1:13" s="54" customFormat="1" x14ac:dyDescent="0.45">
      <c r="A49" s="218">
        <v>31</v>
      </c>
      <c r="B49" s="226" t="s">
        <v>204</v>
      </c>
      <c r="C49" s="218" t="s">
        <v>801</v>
      </c>
      <c r="D49" s="231" t="s">
        <v>69</v>
      </c>
      <c r="E49" s="231" t="s">
        <v>69</v>
      </c>
      <c r="F49" s="227" t="s">
        <v>202</v>
      </c>
      <c r="G49" s="227" t="s">
        <v>765</v>
      </c>
      <c r="H49" s="231" t="s">
        <v>69</v>
      </c>
      <c r="I49" s="231" t="s">
        <v>69</v>
      </c>
      <c r="J49" s="227" t="s">
        <v>202</v>
      </c>
      <c r="K49" s="227" t="s">
        <v>765</v>
      </c>
      <c r="L49" s="231" t="s">
        <v>69</v>
      </c>
      <c r="M49" s="213">
        <v>9000</v>
      </c>
    </row>
    <row r="50" spans="1:13" s="54" customFormat="1" x14ac:dyDescent="0.45">
      <c r="A50" s="218">
        <v>32</v>
      </c>
      <c r="B50" s="226" t="s">
        <v>205</v>
      </c>
      <c r="C50" s="218" t="s">
        <v>804</v>
      </c>
      <c r="D50" s="231" t="s">
        <v>69</v>
      </c>
      <c r="E50" s="231" t="s">
        <v>69</v>
      </c>
      <c r="F50" s="227" t="s">
        <v>202</v>
      </c>
      <c r="G50" s="227" t="s">
        <v>765</v>
      </c>
      <c r="H50" s="231" t="s">
        <v>69</v>
      </c>
      <c r="I50" s="231" t="s">
        <v>69</v>
      </c>
      <c r="J50" s="227" t="s">
        <v>202</v>
      </c>
      <c r="K50" s="227" t="s">
        <v>765</v>
      </c>
      <c r="L50" s="231" t="s">
        <v>69</v>
      </c>
      <c r="M50" s="213">
        <v>9000</v>
      </c>
    </row>
    <row r="51" spans="1:13" s="54" customFormat="1" x14ac:dyDescent="0.45">
      <c r="A51" s="218"/>
      <c r="B51" s="246" t="s">
        <v>168</v>
      </c>
      <c r="C51" s="218"/>
      <c r="D51" s="223"/>
      <c r="E51" s="223"/>
      <c r="F51" s="225"/>
      <c r="G51" s="227"/>
      <c r="H51" s="223"/>
      <c r="I51" s="223"/>
      <c r="J51" s="225"/>
      <c r="K51" s="227"/>
      <c r="L51" s="223"/>
      <c r="M51" s="213"/>
    </row>
    <row r="52" spans="1:13" s="54" customFormat="1" x14ac:dyDescent="0.45">
      <c r="A52" s="218">
        <v>33</v>
      </c>
      <c r="B52" s="229" t="s">
        <v>169</v>
      </c>
      <c r="C52" s="218" t="s">
        <v>804</v>
      </c>
      <c r="D52" s="223">
        <v>712014101002</v>
      </c>
      <c r="E52" s="231" t="s">
        <v>69</v>
      </c>
      <c r="F52" s="227" t="s">
        <v>516</v>
      </c>
      <c r="G52" s="227" t="s">
        <v>130</v>
      </c>
      <c r="H52" s="223" t="s">
        <v>517</v>
      </c>
      <c r="I52" s="231" t="s">
        <v>69</v>
      </c>
      <c r="J52" s="227" t="s">
        <v>516</v>
      </c>
      <c r="K52" s="227" t="s">
        <v>130</v>
      </c>
      <c r="L52" s="223" t="s">
        <v>517</v>
      </c>
      <c r="M52" s="213">
        <v>28880</v>
      </c>
    </row>
    <row r="53" spans="1:13" s="54" customFormat="1" x14ac:dyDescent="0.45">
      <c r="A53" s="218">
        <v>34</v>
      </c>
      <c r="B53" s="229" t="s">
        <v>170</v>
      </c>
      <c r="C53" s="218" t="s">
        <v>796</v>
      </c>
      <c r="D53" s="223">
        <v>712014101004</v>
      </c>
      <c r="E53" s="231" t="s">
        <v>69</v>
      </c>
      <c r="F53" s="227" t="s">
        <v>516</v>
      </c>
      <c r="G53" s="227" t="s">
        <v>130</v>
      </c>
      <c r="H53" s="223" t="s">
        <v>517</v>
      </c>
      <c r="I53" s="231" t="s">
        <v>69</v>
      </c>
      <c r="J53" s="227" t="s">
        <v>516</v>
      </c>
      <c r="K53" s="227" t="s">
        <v>130</v>
      </c>
      <c r="L53" s="223" t="s">
        <v>517</v>
      </c>
      <c r="M53" s="213">
        <v>18440</v>
      </c>
    </row>
    <row r="54" spans="1:13" s="54" customFormat="1" x14ac:dyDescent="0.45">
      <c r="A54" s="218">
        <v>35</v>
      </c>
      <c r="B54" s="229" t="s">
        <v>171</v>
      </c>
      <c r="C54" s="218" t="s">
        <v>796</v>
      </c>
      <c r="D54" s="223">
        <v>712014805001</v>
      </c>
      <c r="E54" s="231" t="s">
        <v>69</v>
      </c>
      <c r="F54" s="227" t="s">
        <v>529</v>
      </c>
      <c r="G54" s="227" t="s">
        <v>130</v>
      </c>
      <c r="H54" s="223" t="s">
        <v>517</v>
      </c>
      <c r="I54" s="231" t="s">
        <v>69</v>
      </c>
      <c r="J54" s="227" t="s">
        <v>529</v>
      </c>
      <c r="K54" s="227" t="s">
        <v>130</v>
      </c>
      <c r="L54" s="223" t="s">
        <v>517</v>
      </c>
      <c r="M54" s="213">
        <v>33870</v>
      </c>
    </row>
    <row r="55" spans="1:13" s="54" customFormat="1" x14ac:dyDescent="0.45">
      <c r="A55" s="218">
        <v>36</v>
      </c>
      <c r="B55" s="229" t="s">
        <v>173</v>
      </c>
      <c r="C55" s="218" t="s">
        <v>796</v>
      </c>
      <c r="D55" s="223">
        <v>712014805002</v>
      </c>
      <c r="E55" s="231" t="s">
        <v>69</v>
      </c>
      <c r="F55" s="227" t="s">
        <v>529</v>
      </c>
      <c r="G55" s="227" t="s">
        <v>130</v>
      </c>
      <c r="H55" s="223" t="s">
        <v>517</v>
      </c>
      <c r="I55" s="231" t="s">
        <v>69</v>
      </c>
      <c r="J55" s="227" t="s">
        <v>529</v>
      </c>
      <c r="K55" s="227" t="s">
        <v>130</v>
      </c>
      <c r="L55" s="223" t="s">
        <v>517</v>
      </c>
      <c r="M55" s="213">
        <v>27490</v>
      </c>
    </row>
    <row r="56" spans="1:13" s="54" customFormat="1" x14ac:dyDescent="0.45">
      <c r="A56" s="218">
        <v>37</v>
      </c>
      <c r="B56" s="229" t="s">
        <v>174</v>
      </c>
      <c r="C56" s="218" t="s">
        <v>796</v>
      </c>
      <c r="D56" s="223">
        <v>712014805003</v>
      </c>
      <c r="E56" s="231" t="s">
        <v>69</v>
      </c>
      <c r="F56" s="227" t="s">
        <v>529</v>
      </c>
      <c r="G56" s="227" t="s">
        <v>130</v>
      </c>
      <c r="H56" s="223" t="s">
        <v>517</v>
      </c>
      <c r="I56" s="231" t="s">
        <v>69</v>
      </c>
      <c r="J56" s="227" t="s">
        <v>529</v>
      </c>
      <c r="K56" s="227" t="s">
        <v>130</v>
      </c>
      <c r="L56" s="223" t="s">
        <v>517</v>
      </c>
      <c r="M56" s="213">
        <v>28880</v>
      </c>
    </row>
    <row r="57" spans="1:13" s="54" customFormat="1" x14ac:dyDescent="0.45">
      <c r="A57" s="218">
        <v>38</v>
      </c>
      <c r="B57" s="229" t="s">
        <v>175</v>
      </c>
      <c r="C57" s="218" t="s">
        <v>804</v>
      </c>
      <c r="D57" s="223">
        <v>712014805004</v>
      </c>
      <c r="E57" s="231" t="s">
        <v>69</v>
      </c>
      <c r="F57" s="227" t="s">
        <v>529</v>
      </c>
      <c r="G57" s="227" t="s">
        <v>130</v>
      </c>
      <c r="H57" s="223" t="s">
        <v>517</v>
      </c>
      <c r="I57" s="231" t="s">
        <v>69</v>
      </c>
      <c r="J57" s="227" t="s">
        <v>529</v>
      </c>
      <c r="K57" s="227" t="s">
        <v>130</v>
      </c>
      <c r="L57" s="223" t="s">
        <v>517</v>
      </c>
      <c r="M57" s="213">
        <v>20360</v>
      </c>
    </row>
    <row r="58" spans="1:13" s="54" customFormat="1" x14ac:dyDescent="0.45">
      <c r="A58" s="218">
        <v>39</v>
      </c>
      <c r="B58" s="229" t="s">
        <v>176</v>
      </c>
      <c r="C58" s="218" t="s">
        <v>796</v>
      </c>
      <c r="D58" s="223">
        <v>712014805005</v>
      </c>
      <c r="E58" s="231" t="s">
        <v>69</v>
      </c>
      <c r="F58" s="227" t="s">
        <v>529</v>
      </c>
      <c r="G58" s="227" t="s">
        <v>130</v>
      </c>
      <c r="H58" s="223" t="s">
        <v>517</v>
      </c>
      <c r="I58" s="231" t="s">
        <v>69</v>
      </c>
      <c r="J58" s="227" t="s">
        <v>529</v>
      </c>
      <c r="K58" s="227" t="s">
        <v>130</v>
      </c>
      <c r="L58" s="223" t="s">
        <v>517</v>
      </c>
      <c r="M58" s="213">
        <v>19970</v>
      </c>
    </row>
    <row r="59" spans="1:13" s="54" customFormat="1" x14ac:dyDescent="0.45">
      <c r="A59" s="218">
        <v>40</v>
      </c>
      <c r="B59" s="229" t="s">
        <v>177</v>
      </c>
      <c r="C59" s="218" t="s">
        <v>804</v>
      </c>
      <c r="D59" s="223">
        <v>712014805006</v>
      </c>
      <c r="E59" s="231" t="s">
        <v>69</v>
      </c>
      <c r="F59" s="227" t="s">
        <v>529</v>
      </c>
      <c r="G59" s="227" t="s">
        <v>130</v>
      </c>
      <c r="H59" s="223" t="s">
        <v>522</v>
      </c>
      <c r="I59" s="231" t="s">
        <v>69</v>
      </c>
      <c r="J59" s="227" t="s">
        <v>529</v>
      </c>
      <c r="K59" s="227" t="s">
        <v>130</v>
      </c>
      <c r="L59" s="223" t="s">
        <v>522</v>
      </c>
      <c r="M59" s="213">
        <v>17570</v>
      </c>
    </row>
    <row r="60" spans="1:13" s="54" customFormat="1" x14ac:dyDescent="0.45">
      <c r="A60" s="218"/>
      <c r="B60" s="232" t="s">
        <v>136</v>
      </c>
      <c r="C60" s="218"/>
      <c r="D60" s="223"/>
      <c r="E60" s="223"/>
      <c r="F60" s="225"/>
      <c r="G60" s="225"/>
      <c r="H60" s="223"/>
      <c r="I60" s="223"/>
      <c r="J60" s="225"/>
      <c r="K60" s="225"/>
      <c r="L60" s="223"/>
      <c r="M60" s="213"/>
    </row>
    <row r="61" spans="1:13" s="54" customFormat="1" x14ac:dyDescent="0.45">
      <c r="A61" s="218">
        <v>41</v>
      </c>
      <c r="B61" s="226" t="s">
        <v>179</v>
      </c>
      <c r="C61" s="218" t="s">
        <v>804</v>
      </c>
      <c r="D61" s="231" t="s">
        <v>69</v>
      </c>
      <c r="E61" s="231" t="s">
        <v>69</v>
      </c>
      <c r="F61" s="227" t="s">
        <v>180</v>
      </c>
      <c r="G61" s="227" t="s">
        <v>763</v>
      </c>
      <c r="H61" s="231" t="s">
        <v>69</v>
      </c>
      <c r="I61" s="231" t="s">
        <v>69</v>
      </c>
      <c r="J61" s="227" t="s">
        <v>180</v>
      </c>
      <c r="K61" s="227" t="s">
        <v>763</v>
      </c>
      <c r="L61" s="231" t="s">
        <v>69</v>
      </c>
      <c r="M61" s="213">
        <v>18190</v>
      </c>
    </row>
    <row r="62" spans="1:13" s="54" customFormat="1" x14ac:dyDescent="0.45">
      <c r="A62" s="218"/>
      <c r="B62" s="232" t="s">
        <v>81</v>
      </c>
      <c r="C62" s="218"/>
      <c r="D62" s="223"/>
      <c r="E62" s="223"/>
      <c r="F62" s="225"/>
      <c r="G62" s="225"/>
      <c r="H62" s="223"/>
      <c r="I62" s="223"/>
      <c r="J62" s="225"/>
      <c r="K62" s="225"/>
      <c r="L62" s="223"/>
      <c r="M62" s="213"/>
    </row>
    <row r="63" spans="1:13" s="54" customFormat="1" x14ac:dyDescent="0.45">
      <c r="A63" s="218">
        <v>42</v>
      </c>
      <c r="B63" s="226" t="s">
        <v>181</v>
      </c>
      <c r="C63" s="218" t="s">
        <v>799</v>
      </c>
      <c r="D63" s="231" t="s">
        <v>69</v>
      </c>
      <c r="E63" s="231" t="s">
        <v>69</v>
      </c>
      <c r="F63" s="227" t="s">
        <v>556</v>
      </c>
      <c r="G63" s="227" t="s">
        <v>769</v>
      </c>
      <c r="H63" s="231" t="s">
        <v>69</v>
      </c>
      <c r="I63" s="231" t="s">
        <v>69</v>
      </c>
      <c r="J63" s="227" t="s">
        <v>556</v>
      </c>
      <c r="K63" s="227" t="s">
        <v>769</v>
      </c>
      <c r="L63" s="231" t="s">
        <v>69</v>
      </c>
      <c r="M63" s="213">
        <v>11250</v>
      </c>
    </row>
    <row r="64" spans="1:13" s="54" customFormat="1" x14ac:dyDescent="0.45">
      <c r="A64" s="218">
        <v>43</v>
      </c>
      <c r="B64" s="226" t="s">
        <v>182</v>
      </c>
      <c r="C64" s="218" t="s">
        <v>796</v>
      </c>
      <c r="D64" s="231" t="s">
        <v>69</v>
      </c>
      <c r="E64" s="231" t="s">
        <v>69</v>
      </c>
      <c r="F64" s="227" t="s">
        <v>556</v>
      </c>
      <c r="G64" s="227" t="s">
        <v>769</v>
      </c>
      <c r="H64" s="231" t="s">
        <v>69</v>
      </c>
      <c r="I64" s="231" t="s">
        <v>69</v>
      </c>
      <c r="J64" s="227" t="s">
        <v>556</v>
      </c>
      <c r="K64" s="227" t="s">
        <v>769</v>
      </c>
      <c r="L64" s="231" t="s">
        <v>69</v>
      </c>
      <c r="M64" s="213">
        <v>12200</v>
      </c>
    </row>
    <row r="65" spans="1:13" s="54" customFormat="1" x14ac:dyDescent="0.45">
      <c r="A65" s="218">
        <v>44</v>
      </c>
      <c r="B65" s="226" t="s">
        <v>184</v>
      </c>
      <c r="C65" s="218" t="s">
        <v>804</v>
      </c>
      <c r="D65" s="231" t="s">
        <v>69</v>
      </c>
      <c r="E65" s="231" t="s">
        <v>69</v>
      </c>
      <c r="F65" s="227" t="s">
        <v>180</v>
      </c>
      <c r="G65" s="227" t="s">
        <v>769</v>
      </c>
      <c r="H65" s="231" t="s">
        <v>69</v>
      </c>
      <c r="I65" s="231" t="s">
        <v>69</v>
      </c>
      <c r="J65" s="227" t="s">
        <v>180</v>
      </c>
      <c r="K65" s="227" t="s">
        <v>769</v>
      </c>
      <c r="L65" s="231" t="s">
        <v>69</v>
      </c>
      <c r="M65" s="213">
        <v>9400</v>
      </c>
    </row>
    <row r="66" spans="1:13" s="54" customFormat="1" x14ac:dyDescent="0.45">
      <c r="A66" s="218">
        <v>45</v>
      </c>
      <c r="B66" s="226" t="s">
        <v>185</v>
      </c>
      <c r="C66" s="218" t="s">
        <v>796</v>
      </c>
      <c r="D66" s="231" t="s">
        <v>69</v>
      </c>
      <c r="E66" s="231" t="s">
        <v>69</v>
      </c>
      <c r="F66" s="227" t="s">
        <v>186</v>
      </c>
      <c r="G66" s="227" t="s">
        <v>765</v>
      </c>
      <c r="H66" s="231" t="s">
        <v>69</v>
      </c>
      <c r="I66" s="231" t="s">
        <v>69</v>
      </c>
      <c r="J66" s="227" t="s">
        <v>186</v>
      </c>
      <c r="K66" s="227" t="s">
        <v>765</v>
      </c>
      <c r="L66" s="231" t="s">
        <v>69</v>
      </c>
      <c r="M66" s="213">
        <v>9000</v>
      </c>
    </row>
    <row r="67" spans="1:13" s="54" customFormat="1" x14ac:dyDescent="0.45">
      <c r="A67" s="218">
        <v>46</v>
      </c>
      <c r="B67" s="226" t="s">
        <v>187</v>
      </c>
      <c r="C67" s="218" t="s">
        <v>796</v>
      </c>
      <c r="D67" s="231" t="s">
        <v>69</v>
      </c>
      <c r="E67" s="231" t="s">
        <v>69</v>
      </c>
      <c r="F67" s="227" t="s">
        <v>186</v>
      </c>
      <c r="G67" s="227" t="s">
        <v>765</v>
      </c>
      <c r="H67" s="231" t="s">
        <v>69</v>
      </c>
      <c r="I67" s="231" t="s">
        <v>69</v>
      </c>
      <c r="J67" s="227" t="s">
        <v>186</v>
      </c>
      <c r="K67" s="227" t="s">
        <v>765</v>
      </c>
      <c r="L67" s="231" t="s">
        <v>69</v>
      </c>
      <c r="M67" s="213">
        <v>9000</v>
      </c>
    </row>
    <row r="68" spans="1:13" s="54" customFormat="1" x14ac:dyDescent="0.45">
      <c r="A68" s="218">
        <v>47</v>
      </c>
      <c r="B68" s="226" t="s">
        <v>188</v>
      </c>
      <c r="C68" s="218" t="s">
        <v>801</v>
      </c>
      <c r="D68" s="231" t="s">
        <v>69</v>
      </c>
      <c r="E68" s="231" t="s">
        <v>69</v>
      </c>
      <c r="F68" s="227" t="s">
        <v>186</v>
      </c>
      <c r="G68" s="227" t="s">
        <v>765</v>
      </c>
      <c r="H68" s="231" t="s">
        <v>69</v>
      </c>
      <c r="I68" s="231" t="s">
        <v>69</v>
      </c>
      <c r="J68" s="227" t="s">
        <v>186</v>
      </c>
      <c r="K68" s="227" t="s">
        <v>765</v>
      </c>
      <c r="L68" s="231" t="s">
        <v>69</v>
      </c>
      <c r="M68" s="213">
        <v>9000</v>
      </c>
    </row>
    <row r="69" spans="1:13" s="54" customFormat="1" x14ac:dyDescent="0.45">
      <c r="A69" s="218">
        <v>48</v>
      </c>
      <c r="B69" s="226" t="s">
        <v>189</v>
      </c>
      <c r="C69" s="218" t="s">
        <v>799</v>
      </c>
      <c r="D69" s="231" t="s">
        <v>69</v>
      </c>
      <c r="E69" s="231" t="s">
        <v>69</v>
      </c>
      <c r="F69" s="227" t="s">
        <v>186</v>
      </c>
      <c r="G69" s="227" t="s">
        <v>765</v>
      </c>
      <c r="H69" s="231" t="s">
        <v>69</v>
      </c>
      <c r="I69" s="231" t="s">
        <v>69</v>
      </c>
      <c r="J69" s="227" t="s">
        <v>186</v>
      </c>
      <c r="K69" s="227" t="s">
        <v>765</v>
      </c>
      <c r="L69" s="231" t="s">
        <v>69</v>
      </c>
      <c r="M69" s="213">
        <v>9000</v>
      </c>
    </row>
    <row r="70" spans="1:13" s="54" customFormat="1" x14ac:dyDescent="0.45">
      <c r="A70" s="218">
        <v>49</v>
      </c>
      <c r="B70" s="226" t="s">
        <v>190</v>
      </c>
      <c r="C70" s="218" t="s">
        <v>796</v>
      </c>
      <c r="D70" s="231" t="s">
        <v>69</v>
      </c>
      <c r="E70" s="231" t="s">
        <v>69</v>
      </c>
      <c r="F70" s="227" t="s">
        <v>186</v>
      </c>
      <c r="G70" s="227" t="s">
        <v>765</v>
      </c>
      <c r="H70" s="231" t="s">
        <v>69</v>
      </c>
      <c r="I70" s="231" t="s">
        <v>69</v>
      </c>
      <c r="J70" s="227" t="s">
        <v>186</v>
      </c>
      <c r="K70" s="227" t="s">
        <v>765</v>
      </c>
      <c r="L70" s="231" t="s">
        <v>69</v>
      </c>
      <c r="M70" s="213">
        <v>9000</v>
      </c>
    </row>
    <row r="71" spans="1:13" s="54" customFormat="1" x14ac:dyDescent="0.45">
      <c r="A71" s="218">
        <v>50</v>
      </c>
      <c r="B71" s="226" t="s">
        <v>191</v>
      </c>
      <c r="C71" s="218" t="s">
        <v>799</v>
      </c>
      <c r="D71" s="231" t="s">
        <v>69</v>
      </c>
      <c r="E71" s="231" t="s">
        <v>69</v>
      </c>
      <c r="F71" s="227" t="s">
        <v>186</v>
      </c>
      <c r="G71" s="227" t="s">
        <v>765</v>
      </c>
      <c r="H71" s="231" t="s">
        <v>69</v>
      </c>
      <c r="I71" s="231" t="s">
        <v>69</v>
      </c>
      <c r="J71" s="227" t="s">
        <v>186</v>
      </c>
      <c r="K71" s="227" t="s">
        <v>765</v>
      </c>
      <c r="L71" s="231" t="s">
        <v>69</v>
      </c>
      <c r="M71" s="213">
        <v>9000</v>
      </c>
    </row>
    <row r="72" spans="1:13" s="54" customFormat="1" x14ac:dyDescent="0.45">
      <c r="A72" s="218">
        <v>51</v>
      </c>
      <c r="B72" s="226" t="s">
        <v>192</v>
      </c>
      <c r="C72" s="218" t="s">
        <v>799</v>
      </c>
      <c r="D72" s="231" t="s">
        <v>69</v>
      </c>
      <c r="E72" s="231" t="s">
        <v>69</v>
      </c>
      <c r="F72" s="227" t="s">
        <v>186</v>
      </c>
      <c r="G72" s="227" t="s">
        <v>765</v>
      </c>
      <c r="H72" s="231" t="s">
        <v>69</v>
      </c>
      <c r="I72" s="231" t="s">
        <v>69</v>
      </c>
      <c r="J72" s="227" t="s">
        <v>186</v>
      </c>
      <c r="K72" s="227" t="s">
        <v>765</v>
      </c>
      <c r="L72" s="231" t="s">
        <v>69</v>
      </c>
      <c r="M72" s="213">
        <v>9000</v>
      </c>
    </row>
    <row r="73" spans="1:13" s="54" customFormat="1" x14ac:dyDescent="0.45">
      <c r="A73" s="218">
        <v>52</v>
      </c>
      <c r="B73" s="226" t="s">
        <v>193</v>
      </c>
      <c r="C73" s="218" t="s">
        <v>804</v>
      </c>
      <c r="D73" s="231" t="s">
        <v>69</v>
      </c>
      <c r="E73" s="231" t="s">
        <v>69</v>
      </c>
      <c r="F73" s="227" t="s">
        <v>186</v>
      </c>
      <c r="G73" s="227" t="s">
        <v>765</v>
      </c>
      <c r="H73" s="231" t="s">
        <v>69</v>
      </c>
      <c r="I73" s="231" t="s">
        <v>69</v>
      </c>
      <c r="J73" s="227" t="s">
        <v>186</v>
      </c>
      <c r="K73" s="227" t="s">
        <v>765</v>
      </c>
      <c r="L73" s="231" t="s">
        <v>69</v>
      </c>
      <c r="M73" s="213">
        <v>9000</v>
      </c>
    </row>
    <row r="74" spans="1:13" s="54" customFormat="1" x14ac:dyDescent="0.45">
      <c r="A74" s="218">
        <v>53</v>
      </c>
      <c r="B74" s="226" t="s">
        <v>194</v>
      </c>
      <c r="C74" s="218" t="s">
        <v>802</v>
      </c>
      <c r="D74" s="231" t="s">
        <v>69</v>
      </c>
      <c r="E74" s="231" t="s">
        <v>69</v>
      </c>
      <c r="F74" s="227" t="s">
        <v>186</v>
      </c>
      <c r="G74" s="227" t="s">
        <v>765</v>
      </c>
      <c r="H74" s="231" t="s">
        <v>69</v>
      </c>
      <c r="I74" s="231" t="s">
        <v>69</v>
      </c>
      <c r="J74" s="227" t="s">
        <v>186</v>
      </c>
      <c r="K74" s="227" t="s">
        <v>765</v>
      </c>
      <c r="L74" s="231" t="s">
        <v>69</v>
      </c>
      <c r="M74" s="213">
        <v>9000</v>
      </c>
    </row>
    <row r="75" spans="1:13" s="54" customFormat="1" x14ac:dyDescent="0.45">
      <c r="A75" s="218">
        <v>54</v>
      </c>
      <c r="B75" s="226" t="s">
        <v>195</v>
      </c>
      <c r="C75" s="218" t="s">
        <v>804</v>
      </c>
      <c r="D75" s="231" t="s">
        <v>69</v>
      </c>
      <c r="E75" s="231" t="s">
        <v>69</v>
      </c>
      <c r="F75" s="227" t="s">
        <v>186</v>
      </c>
      <c r="G75" s="227" t="s">
        <v>765</v>
      </c>
      <c r="H75" s="231" t="s">
        <v>69</v>
      </c>
      <c r="I75" s="231" t="s">
        <v>69</v>
      </c>
      <c r="J75" s="227" t="s">
        <v>186</v>
      </c>
      <c r="K75" s="227" t="s">
        <v>765</v>
      </c>
      <c r="L75" s="231" t="s">
        <v>69</v>
      </c>
      <c r="M75" s="213">
        <v>9000</v>
      </c>
    </row>
    <row r="76" spans="1:13" s="54" customFormat="1" x14ac:dyDescent="0.45">
      <c r="A76" s="218"/>
      <c r="B76" s="222" t="s">
        <v>767</v>
      </c>
      <c r="C76" s="218"/>
      <c r="D76" s="223"/>
      <c r="E76" s="223"/>
      <c r="F76" s="224"/>
      <c r="G76" s="225"/>
      <c r="H76" s="223"/>
      <c r="I76" s="223"/>
      <c r="J76" s="224"/>
      <c r="K76" s="225"/>
      <c r="L76" s="223"/>
      <c r="M76" s="213"/>
    </row>
    <row r="77" spans="1:13" s="54" customFormat="1" x14ac:dyDescent="0.45">
      <c r="A77" s="218">
        <v>55</v>
      </c>
      <c r="B77" s="229" t="s">
        <v>206</v>
      </c>
      <c r="C77" s="218" t="s">
        <v>798</v>
      </c>
      <c r="D77" s="223">
        <v>712042101001</v>
      </c>
      <c r="E77" s="223" t="s">
        <v>787</v>
      </c>
      <c r="F77" s="227" t="s">
        <v>566</v>
      </c>
      <c r="G77" s="227" t="s">
        <v>120</v>
      </c>
      <c r="H77" s="223" t="s">
        <v>499</v>
      </c>
      <c r="I77" s="223" t="s">
        <v>787</v>
      </c>
      <c r="J77" s="227" t="s">
        <v>566</v>
      </c>
      <c r="K77" s="227" t="s">
        <v>120</v>
      </c>
      <c r="L77" s="223" t="s">
        <v>499</v>
      </c>
      <c r="M77" s="213">
        <v>57640</v>
      </c>
    </row>
    <row r="78" spans="1:13" s="54" customFormat="1" x14ac:dyDescent="0.45">
      <c r="A78" s="218"/>
      <c r="B78" s="228" t="s">
        <v>208</v>
      </c>
      <c r="C78" s="218"/>
      <c r="D78" s="223"/>
      <c r="E78" s="223"/>
      <c r="F78" s="225"/>
      <c r="G78" s="227"/>
      <c r="H78" s="223"/>
      <c r="I78" s="223"/>
      <c r="J78" s="225"/>
      <c r="K78" s="227"/>
      <c r="L78" s="223"/>
      <c r="M78" s="213"/>
    </row>
    <row r="79" spans="1:13" s="54" customFormat="1" x14ac:dyDescent="0.45">
      <c r="A79" s="218">
        <v>56</v>
      </c>
      <c r="B79" s="229" t="s">
        <v>209</v>
      </c>
      <c r="C79" s="218" t="s">
        <v>802</v>
      </c>
      <c r="D79" s="223">
        <v>712042101003</v>
      </c>
      <c r="E79" s="223" t="s">
        <v>568</v>
      </c>
      <c r="F79" s="227" t="s">
        <v>568</v>
      </c>
      <c r="G79" s="227" t="s">
        <v>120</v>
      </c>
      <c r="H79" s="223" t="s">
        <v>503</v>
      </c>
      <c r="I79" s="223" t="s">
        <v>568</v>
      </c>
      <c r="J79" s="227" t="s">
        <v>568</v>
      </c>
      <c r="K79" s="227" t="s">
        <v>120</v>
      </c>
      <c r="L79" s="223" t="s">
        <v>503</v>
      </c>
      <c r="M79" s="213">
        <v>38520</v>
      </c>
    </row>
    <row r="80" spans="1:13" s="54" customFormat="1" x14ac:dyDescent="0.45">
      <c r="A80" s="218"/>
      <c r="B80" s="230" t="s">
        <v>125</v>
      </c>
      <c r="C80" s="218"/>
      <c r="D80" s="223"/>
      <c r="E80" s="223"/>
      <c r="F80" s="225"/>
      <c r="G80" s="227"/>
      <c r="H80" s="223"/>
      <c r="I80" s="223"/>
      <c r="J80" s="225"/>
      <c r="K80" s="227"/>
      <c r="L80" s="223"/>
      <c r="M80" s="213"/>
    </row>
    <row r="81" spans="1:13" s="54" customFormat="1" x14ac:dyDescent="0.45">
      <c r="A81" s="218">
        <v>57</v>
      </c>
      <c r="B81" s="229" t="s">
        <v>211</v>
      </c>
      <c r="C81" s="218" t="s">
        <v>802</v>
      </c>
      <c r="D81" s="223">
        <v>712043101002</v>
      </c>
      <c r="E81" s="231" t="s">
        <v>69</v>
      </c>
      <c r="F81" s="227" t="s">
        <v>571</v>
      </c>
      <c r="G81" s="227" t="s">
        <v>127</v>
      </c>
      <c r="H81" s="223" t="s">
        <v>506</v>
      </c>
      <c r="I81" s="231" t="s">
        <v>69</v>
      </c>
      <c r="J81" s="227" t="s">
        <v>571</v>
      </c>
      <c r="K81" s="227" t="s">
        <v>127</v>
      </c>
      <c r="L81" s="223" t="s">
        <v>506</v>
      </c>
      <c r="M81" s="213">
        <v>23340</v>
      </c>
    </row>
    <row r="82" spans="1:13" s="54" customFormat="1" x14ac:dyDescent="0.45">
      <c r="A82" s="218">
        <v>58</v>
      </c>
      <c r="B82" s="229" t="s">
        <v>212</v>
      </c>
      <c r="C82" s="218" t="s">
        <v>802</v>
      </c>
      <c r="D82" s="223">
        <v>712044101007</v>
      </c>
      <c r="E82" s="231" t="s">
        <v>69</v>
      </c>
      <c r="F82" s="227" t="s">
        <v>516</v>
      </c>
      <c r="G82" s="227" t="s">
        <v>130</v>
      </c>
      <c r="H82" s="223" t="s">
        <v>517</v>
      </c>
      <c r="I82" s="231" t="s">
        <v>69</v>
      </c>
      <c r="J82" s="227" t="s">
        <v>516</v>
      </c>
      <c r="K82" s="227" t="s">
        <v>130</v>
      </c>
      <c r="L82" s="223" t="s">
        <v>517</v>
      </c>
      <c r="M82" s="213">
        <v>25660</v>
      </c>
    </row>
    <row r="83" spans="1:13" s="54" customFormat="1" x14ac:dyDescent="0.45">
      <c r="A83" s="218">
        <v>59</v>
      </c>
      <c r="B83" s="229" t="s">
        <v>213</v>
      </c>
      <c r="C83" s="218" t="s">
        <v>796</v>
      </c>
      <c r="D83" s="223">
        <v>712044101008</v>
      </c>
      <c r="E83" s="231" t="s">
        <v>69</v>
      </c>
      <c r="F83" s="227" t="s">
        <v>516</v>
      </c>
      <c r="G83" s="227" t="s">
        <v>130</v>
      </c>
      <c r="H83" s="223" t="s">
        <v>517</v>
      </c>
      <c r="I83" s="231" t="s">
        <v>69</v>
      </c>
      <c r="J83" s="227" t="s">
        <v>516</v>
      </c>
      <c r="K83" s="227" t="s">
        <v>130</v>
      </c>
      <c r="L83" s="223" t="s">
        <v>517</v>
      </c>
      <c r="M83" s="213">
        <v>24730</v>
      </c>
    </row>
    <row r="84" spans="1:13" s="54" customFormat="1" x14ac:dyDescent="0.45">
      <c r="A84" s="218"/>
      <c r="B84" s="228" t="s">
        <v>750</v>
      </c>
      <c r="C84" s="218"/>
      <c r="D84" s="223"/>
      <c r="E84" s="223"/>
      <c r="F84" s="225"/>
      <c r="G84" s="227"/>
      <c r="H84" s="223"/>
      <c r="I84" s="223"/>
      <c r="J84" s="225"/>
      <c r="K84" s="227"/>
      <c r="L84" s="223"/>
      <c r="M84" s="213"/>
    </row>
    <row r="85" spans="1:13" s="54" customFormat="1" x14ac:dyDescent="0.45">
      <c r="A85" s="218">
        <v>60</v>
      </c>
      <c r="B85" s="229" t="s">
        <v>73</v>
      </c>
      <c r="C85" s="218"/>
      <c r="D85" s="223">
        <v>712042101002</v>
      </c>
      <c r="E85" s="227" t="s">
        <v>751</v>
      </c>
      <c r="F85" s="227" t="s">
        <v>790</v>
      </c>
      <c r="G85" s="227" t="s">
        <v>120</v>
      </c>
      <c r="H85" s="223" t="s">
        <v>503</v>
      </c>
      <c r="I85" s="227" t="s">
        <v>751</v>
      </c>
      <c r="J85" s="227" t="s">
        <v>790</v>
      </c>
      <c r="K85" s="227" t="s">
        <v>120</v>
      </c>
      <c r="L85" s="223" t="s">
        <v>503</v>
      </c>
      <c r="M85" s="213">
        <v>32800</v>
      </c>
    </row>
    <row r="86" spans="1:13" s="54" customFormat="1" x14ac:dyDescent="0.45">
      <c r="A86" s="218"/>
      <c r="B86" s="230" t="s">
        <v>218</v>
      </c>
      <c r="C86" s="218"/>
      <c r="D86" s="223"/>
      <c r="E86" s="223"/>
      <c r="F86" s="225"/>
      <c r="G86" s="227"/>
      <c r="H86" s="223"/>
      <c r="I86" s="223"/>
      <c r="J86" s="225"/>
      <c r="K86" s="227"/>
      <c r="L86" s="223"/>
      <c r="M86" s="213"/>
    </row>
    <row r="87" spans="1:13" s="54" customFormat="1" x14ac:dyDescent="0.45">
      <c r="A87" s="218">
        <v>61</v>
      </c>
      <c r="B87" s="229" t="s">
        <v>219</v>
      </c>
      <c r="C87" s="218" t="s">
        <v>802</v>
      </c>
      <c r="D87" s="223">
        <v>712043201001</v>
      </c>
      <c r="E87" s="231" t="s">
        <v>69</v>
      </c>
      <c r="F87" s="227" t="s">
        <v>574</v>
      </c>
      <c r="G87" s="227" t="s">
        <v>127</v>
      </c>
      <c r="H87" s="223" t="s">
        <v>506</v>
      </c>
      <c r="I87" s="231" t="s">
        <v>69</v>
      </c>
      <c r="J87" s="227" t="s">
        <v>574</v>
      </c>
      <c r="K87" s="227" t="s">
        <v>127</v>
      </c>
      <c r="L87" s="223" t="s">
        <v>506</v>
      </c>
      <c r="M87" s="213">
        <v>26080</v>
      </c>
    </row>
    <row r="88" spans="1:13" s="54" customFormat="1" x14ac:dyDescent="0.45">
      <c r="A88" s="218">
        <v>62</v>
      </c>
      <c r="B88" s="229" t="s">
        <v>221</v>
      </c>
      <c r="C88" s="218" t="s">
        <v>802</v>
      </c>
      <c r="D88" s="223">
        <v>712043201002</v>
      </c>
      <c r="E88" s="231" t="s">
        <v>69</v>
      </c>
      <c r="F88" s="227" t="s">
        <v>574</v>
      </c>
      <c r="G88" s="227" t="s">
        <v>127</v>
      </c>
      <c r="H88" s="223" t="s">
        <v>506</v>
      </c>
      <c r="I88" s="231" t="s">
        <v>69</v>
      </c>
      <c r="J88" s="227" t="s">
        <v>574</v>
      </c>
      <c r="K88" s="227" t="s">
        <v>127</v>
      </c>
      <c r="L88" s="223" t="s">
        <v>506</v>
      </c>
      <c r="M88" s="213">
        <v>19800</v>
      </c>
    </row>
    <row r="89" spans="1:13" s="54" customFormat="1" x14ac:dyDescent="0.45">
      <c r="A89" s="218">
        <v>63</v>
      </c>
      <c r="B89" s="229" t="s">
        <v>73</v>
      </c>
      <c r="C89" s="218"/>
      <c r="D89" s="223">
        <v>712043201003</v>
      </c>
      <c r="E89" s="231" t="s">
        <v>69</v>
      </c>
      <c r="F89" s="227" t="s">
        <v>574</v>
      </c>
      <c r="G89" s="227" t="s">
        <v>127</v>
      </c>
      <c r="H89" s="223" t="s">
        <v>96</v>
      </c>
      <c r="I89" s="231" t="s">
        <v>69</v>
      </c>
      <c r="J89" s="227" t="s">
        <v>574</v>
      </c>
      <c r="K89" s="227" t="s">
        <v>127</v>
      </c>
      <c r="L89" s="223" t="s">
        <v>96</v>
      </c>
      <c r="M89" s="213">
        <v>29610</v>
      </c>
    </row>
    <row r="90" spans="1:13" s="54" customFormat="1" x14ac:dyDescent="0.45">
      <c r="A90" s="218"/>
      <c r="B90" s="232" t="s">
        <v>81</v>
      </c>
      <c r="C90" s="218"/>
      <c r="D90" s="223"/>
      <c r="E90" s="223"/>
      <c r="F90" s="225"/>
      <c r="G90" s="227"/>
      <c r="H90" s="223"/>
      <c r="I90" s="223"/>
      <c r="J90" s="225"/>
      <c r="K90" s="227"/>
      <c r="L90" s="223"/>
      <c r="M90" s="213"/>
    </row>
    <row r="91" spans="1:13" s="54" customFormat="1" x14ac:dyDescent="0.45">
      <c r="A91" s="218">
        <v>64</v>
      </c>
      <c r="B91" s="226" t="s">
        <v>215</v>
      </c>
      <c r="C91" s="218" t="s">
        <v>796</v>
      </c>
      <c r="D91" s="231" t="s">
        <v>69</v>
      </c>
      <c r="E91" s="231" t="s">
        <v>69</v>
      </c>
      <c r="F91" s="227" t="s">
        <v>143</v>
      </c>
      <c r="G91" s="227" t="s">
        <v>769</v>
      </c>
      <c r="H91" s="231" t="s">
        <v>69</v>
      </c>
      <c r="I91" s="231" t="s">
        <v>69</v>
      </c>
      <c r="J91" s="227" t="s">
        <v>143</v>
      </c>
      <c r="K91" s="227" t="s">
        <v>769</v>
      </c>
      <c r="L91" s="231" t="s">
        <v>69</v>
      </c>
      <c r="M91" s="213">
        <v>11510</v>
      </c>
    </row>
    <row r="92" spans="1:13" s="54" customFormat="1" x14ac:dyDescent="0.45">
      <c r="A92" s="218">
        <v>65</v>
      </c>
      <c r="B92" s="229" t="s">
        <v>223</v>
      </c>
      <c r="C92" s="218" t="s">
        <v>802</v>
      </c>
      <c r="D92" s="231" t="s">
        <v>69</v>
      </c>
      <c r="E92" s="231" t="s">
        <v>69</v>
      </c>
      <c r="F92" s="227" t="s">
        <v>110</v>
      </c>
      <c r="G92" s="227" t="s">
        <v>765</v>
      </c>
      <c r="H92" s="231" t="s">
        <v>69</v>
      </c>
      <c r="I92" s="231" t="s">
        <v>69</v>
      </c>
      <c r="J92" s="227" t="s">
        <v>110</v>
      </c>
      <c r="K92" s="227" t="s">
        <v>765</v>
      </c>
      <c r="L92" s="231" t="s">
        <v>69</v>
      </c>
      <c r="M92" s="213">
        <v>9000</v>
      </c>
    </row>
    <row r="93" spans="1:13" s="54" customFormat="1" x14ac:dyDescent="0.45">
      <c r="A93" s="218"/>
      <c r="B93" s="230" t="s">
        <v>236</v>
      </c>
      <c r="C93" s="218"/>
      <c r="D93" s="223"/>
      <c r="E93" s="223"/>
      <c r="F93" s="225"/>
      <c r="G93" s="227"/>
      <c r="H93" s="223"/>
      <c r="I93" s="223"/>
      <c r="J93" s="225"/>
      <c r="K93" s="227"/>
      <c r="L93" s="223"/>
      <c r="M93" s="213"/>
    </row>
    <row r="94" spans="1:13" s="54" customFormat="1" x14ac:dyDescent="0.45">
      <c r="A94" s="218">
        <v>66</v>
      </c>
      <c r="B94" s="229" t="s">
        <v>73</v>
      </c>
      <c r="C94" s="218"/>
      <c r="D94" s="223">
        <v>712044203002</v>
      </c>
      <c r="E94" s="231" t="s">
        <v>69</v>
      </c>
      <c r="F94" s="227" t="s">
        <v>579</v>
      </c>
      <c r="G94" s="227" t="s">
        <v>130</v>
      </c>
      <c r="H94" s="223" t="s">
        <v>580</v>
      </c>
      <c r="I94" s="231" t="s">
        <v>69</v>
      </c>
      <c r="J94" s="227" t="s">
        <v>579</v>
      </c>
      <c r="K94" s="227" t="s">
        <v>130</v>
      </c>
      <c r="L94" s="223" t="s">
        <v>580</v>
      </c>
      <c r="M94" s="213">
        <v>24825</v>
      </c>
    </row>
    <row r="95" spans="1:13" s="54" customFormat="1" x14ac:dyDescent="0.45">
      <c r="A95" s="218"/>
      <c r="B95" s="232" t="s">
        <v>81</v>
      </c>
      <c r="C95" s="218"/>
      <c r="D95" s="223"/>
      <c r="E95" s="223"/>
      <c r="F95" s="225"/>
      <c r="G95" s="227"/>
      <c r="H95" s="223"/>
      <c r="I95" s="223"/>
      <c r="J95" s="225"/>
      <c r="K95" s="227"/>
      <c r="L95" s="223"/>
      <c r="M95" s="213"/>
    </row>
    <row r="96" spans="1:13" s="54" customFormat="1" x14ac:dyDescent="0.45">
      <c r="A96" s="218">
        <v>67</v>
      </c>
      <c r="B96" s="226" t="s">
        <v>238</v>
      </c>
      <c r="C96" s="218" t="s">
        <v>802</v>
      </c>
      <c r="D96" s="231" t="s">
        <v>69</v>
      </c>
      <c r="E96" s="231" t="s">
        <v>69</v>
      </c>
      <c r="F96" s="227" t="s">
        <v>595</v>
      </c>
      <c r="G96" s="227" t="s">
        <v>769</v>
      </c>
      <c r="H96" s="231" t="s">
        <v>69</v>
      </c>
      <c r="I96" s="231" t="s">
        <v>69</v>
      </c>
      <c r="J96" s="227" t="s">
        <v>595</v>
      </c>
      <c r="K96" s="227" t="s">
        <v>769</v>
      </c>
      <c r="L96" s="231" t="s">
        <v>69</v>
      </c>
      <c r="M96" s="213">
        <v>15000</v>
      </c>
    </row>
    <row r="97" spans="1:13" s="54" customFormat="1" x14ac:dyDescent="0.45">
      <c r="A97" s="218"/>
      <c r="B97" s="247" t="s">
        <v>240</v>
      </c>
      <c r="C97" s="218"/>
      <c r="D97" s="223"/>
      <c r="E97" s="223"/>
      <c r="F97" s="225"/>
      <c r="G97" s="227"/>
      <c r="H97" s="223"/>
      <c r="I97" s="223"/>
      <c r="J97" s="225"/>
      <c r="K97" s="227"/>
      <c r="L97" s="223"/>
      <c r="M97" s="213"/>
    </row>
    <row r="98" spans="1:13" s="54" customFormat="1" x14ac:dyDescent="0.45">
      <c r="A98" s="218">
        <v>68</v>
      </c>
      <c r="B98" s="229" t="s">
        <v>241</v>
      </c>
      <c r="C98" s="218" t="s">
        <v>802</v>
      </c>
      <c r="D98" s="223">
        <v>712043101002</v>
      </c>
      <c r="E98" s="231" t="s">
        <v>69</v>
      </c>
      <c r="F98" s="227" t="s">
        <v>571</v>
      </c>
      <c r="G98" s="227" t="s">
        <v>127</v>
      </c>
      <c r="H98" s="223" t="s">
        <v>506</v>
      </c>
      <c r="I98" s="231" t="s">
        <v>69</v>
      </c>
      <c r="J98" s="227" t="s">
        <v>571</v>
      </c>
      <c r="K98" s="227" t="s">
        <v>127</v>
      </c>
      <c r="L98" s="223" t="s">
        <v>506</v>
      </c>
      <c r="M98" s="213">
        <v>21140</v>
      </c>
    </row>
    <row r="99" spans="1:13" s="54" customFormat="1" x14ac:dyDescent="0.45">
      <c r="A99" s="218">
        <v>69</v>
      </c>
      <c r="B99" s="229" t="s">
        <v>242</v>
      </c>
      <c r="C99" s="218" t="s">
        <v>796</v>
      </c>
      <c r="D99" s="223">
        <v>712044204001</v>
      </c>
      <c r="E99" s="231" t="s">
        <v>69</v>
      </c>
      <c r="F99" s="227" t="s">
        <v>581</v>
      </c>
      <c r="G99" s="227" t="s">
        <v>130</v>
      </c>
      <c r="H99" s="223" t="s">
        <v>517</v>
      </c>
      <c r="I99" s="231" t="s">
        <v>69</v>
      </c>
      <c r="J99" s="227" t="s">
        <v>581</v>
      </c>
      <c r="K99" s="227" t="s">
        <v>130</v>
      </c>
      <c r="L99" s="223" t="s">
        <v>517</v>
      </c>
      <c r="M99" s="213">
        <v>22040</v>
      </c>
    </row>
    <row r="100" spans="1:13" s="54" customFormat="1" x14ac:dyDescent="0.45">
      <c r="A100" s="218"/>
      <c r="B100" s="232" t="s">
        <v>136</v>
      </c>
      <c r="C100" s="218"/>
      <c r="D100" s="223"/>
      <c r="E100" s="223"/>
      <c r="F100" s="225"/>
      <c r="G100" s="225"/>
      <c r="H100" s="223"/>
      <c r="I100" s="223"/>
      <c r="J100" s="225"/>
      <c r="K100" s="225"/>
      <c r="L100" s="223"/>
      <c r="M100" s="213"/>
    </row>
    <row r="101" spans="1:13" s="54" customFormat="1" x14ac:dyDescent="0.45">
      <c r="A101" s="218">
        <v>70</v>
      </c>
      <c r="B101" s="226" t="s">
        <v>214</v>
      </c>
      <c r="C101" s="218" t="s">
        <v>796</v>
      </c>
      <c r="D101" s="231" t="s">
        <v>69</v>
      </c>
      <c r="E101" s="231" t="s">
        <v>69</v>
      </c>
      <c r="F101" s="227" t="s">
        <v>110</v>
      </c>
      <c r="G101" s="227" t="s">
        <v>763</v>
      </c>
      <c r="H101" s="231" t="s">
        <v>69</v>
      </c>
      <c r="I101" s="231" t="s">
        <v>69</v>
      </c>
      <c r="J101" s="227" t="s">
        <v>110</v>
      </c>
      <c r="K101" s="227" t="s">
        <v>763</v>
      </c>
      <c r="L101" s="231" t="s">
        <v>69</v>
      </c>
      <c r="M101" s="213">
        <v>14310</v>
      </c>
    </row>
    <row r="102" spans="1:13" s="54" customFormat="1" x14ac:dyDescent="0.45">
      <c r="A102" s="218">
        <v>71</v>
      </c>
      <c r="B102" s="226" t="s">
        <v>244</v>
      </c>
      <c r="C102" s="218" t="s">
        <v>801</v>
      </c>
      <c r="D102" s="231" t="s">
        <v>69</v>
      </c>
      <c r="E102" s="231" t="s">
        <v>69</v>
      </c>
      <c r="F102" s="227" t="s">
        <v>592</v>
      </c>
      <c r="G102" s="227" t="s">
        <v>763</v>
      </c>
      <c r="H102" s="231" t="s">
        <v>69</v>
      </c>
      <c r="I102" s="231" t="s">
        <v>69</v>
      </c>
      <c r="J102" s="227" t="s">
        <v>592</v>
      </c>
      <c r="K102" s="227" t="s">
        <v>763</v>
      </c>
      <c r="L102" s="231" t="s">
        <v>69</v>
      </c>
      <c r="M102" s="213">
        <v>17880</v>
      </c>
    </row>
    <row r="103" spans="1:13" s="54" customFormat="1" x14ac:dyDescent="0.45">
      <c r="A103" s="218"/>
      <c r="B103" s="232" t="s">
        <v>81</v>
      </c>
      <c r="C103" s="218"/>
      <c r="D103" s="223"/>
      <c r="E103" s="223"/>
      <c r="F103" s="225"/>
      <c r="G103" s="227"/>
      <c r="H103" s="223"/>
      <c r="I103" s="223"/>
      <c r="J103" s="225"/>
      <c r="K103" s="227"/>
      <c r="L103" s="223"/>
      <c r="M103" s="213"/>
    </row>
    <row r="104" spans="1:13" s="54" customFormat="1" x14ac:dyDescent="0.45">
      <c r="A104" s="218">
        <v>72</v>
      </c>
      <c r="B104" s="229" t="s">
        <v>224</v>
      </c>
      <c r="C104" s="218" t="s">
        <v>801</v>
      </c>
      <c r="D104" s="231" t="s">
        <v>69</v>
      </c>
      <c r="E104" s="231" t="s">
        <v>69</v>
      </c>
      <c r="F104" s="227" t="s">
        <v>110</v>
      </c>
      <c r="G104" s="227" t="s">
        <v>765</v>
      </c>
      <c r="H104" s="231" t="s">
        <v>69</v>
      </c>
      <c r="I104" s="231" t="s">
        <v>69</v>
      </c>
      <c r="J104" s="227" t="s">
        <v>110</v>
      </c>
      <c r="K104" s="227" t="s">
        <v>765</v>
      </c>
      <c r="L104" s="231" t="s">
        <v>69</v>
      </c>
      <c r="M104" s="213">
        <v>9000</v>
      </c>
    </row>
    <row r="105" spans="1:13" s="54" customFormat="1" x14ac:dyDescent="0.45">
      <c r="A105" s="218">
        <v>73</v>
      </c>
      <c r="B105" s="229" t="s">
        <v>226</v>
      </c>
      <c r="C105" s="218" t="s">
        <v>796</v>
      </c>
      <c r="D105" s="231" t="s">
        <v>69</v>
      </c>
      <c r="E105" s="231" t="s">
        <v>69</v>
      </c>
      <c r="F105" s="227" t="s">
        <v>110</v>
      </c>
      <c r="G105" s="227" t="s">
        <v>765</v>
      </c>
      <c r="H105" s="231" t="s">
        <v>69</v>
      </c>
      <c r="I105" s="231" t="s">
        <v>69</v>
      </c>
      <c r="J105" s="227" t="s">
        <v>110</v>
      </c>
      <c r="K105" s="227" t="s">
        <v>765</v>
      </c>
      <c r="L105" s="231" t="s">
        <v>69</v>
      </c>
      <c r="M105" s="213">
        <v>9000</v>
      </c>
    </row>
    <row r="106" spans="1:13" s="54" customFormat="1" x14ac:dyDescent="0.45">
      <c r="A106" s="218">
        <v>74</v>
      </c>
      <c r="B106" s="229" t="s">
        <v>229</v>
      </c>
      <c r="C106" s="218" t="s">
        <v>804</v>
      </c>
      <c r="D106" s="231" t="s">
        <v>69</v>
      </c>
      <c r="E106" s="231" t="s">
        <v>69</v>
      </c>
      <c r="F106" s="227" t="s">
        <v>110</v>
      </c>
      <c r="G106" s="227" t="s">
        <v>765</v>
      </c>
      <c r="H106" s="231" t="s">
        <v>69</v>
      </c>
      <c r="I106" s="231" t="s">
        <v>69</v>
      </c>
      <c r="J106" s="227" t="s">
        <v>110</v>
      </c>
      <c r="K106" s="227" t="s">
        <v>765</v>
      </c>
      <c r="L106" s="231" t="s">
        <v>69</v>
      </c>
      <c r="M106" s="213">
        <v>9000</v>
      </c>
    </row>
    <row r="107" spans="1:13" s="54" customFormat="1" x14ac:dyDescent="0.45">
      <c r="A107" s="218">
        <v>75</v>
      </c>
      <c r="B107" s="229" t="s">
        <v>230</v>
      </c>
      <c r="C107" s="218" t="s">
        <v>801</v>
      </c>
      <c r="D107" s="231" t="s">
        <v>69</v>
      </c>
      <c r="E107" s="231" t="s">
        <v>69</v>
      </c>
      <c r="F107" s="227" t="s">
        <v>110</v>
      </c>
      <c r="G107" s="227" t="s">
        <v>765</v>
      </c>
      <c r="H107" s="231" t="s">
        <v>69</v>
      </c>
      <c r="I107" s="231" t="s">
        <v>69</v>
      </c>
      <c r="J107" s="227" t="s">
        <v>110</v>
      </c>
      <c r="K107" s="227" t="s">
        <v>765</v>
      </c>
      <c r="L107" s="231" t="s">
        <v>69</v>
      </c>
      <c r="M107" s="213">
        <v>9000</v>
      </c>
    </row>
    <row r="108" spans="1:13" s="54" customFormat="1" x14ac:dyDescent="0.45">
      <c r="A108" s="218">
        <v>76</v>
      </c>
      <c r="B108" s="229" t="s">
        <v>231</v>
      </c>
      <c r="C108" s="218" t="s">
        <v>796</v>
      </c>
      <c r="D108" s="231" t="s">
        <v>69</v>
      </c>
      <c r="E108" s="231" t="s">
        <v>69</v>
      </c>
      <c r="F108" s="227" t="s">
        <v>110</v>
      </c>
      <c r="G108" s="227" t="s">
        <v>765</v>
      </c>
      <c r="H108" s="231" t="s">
        <v>69</v>
      </c>
      <c r="I108" s="231" t="s">
        <v>69</v>
      </c>
      <c r="J108" s="227" t="s">
        <v>110</v>
      </c>
      <c r="K108" s="227" t="s">
        <v>765</v>
      </c>
      <c r="L108" s="231" t="s">
        <v>69</v>
      </c>
      <c r="M108" s="213">
        <v>9000</v>
      </c>
    </row>
    <row r="109" spans="1:13" s="54" customFormat="1" x14ac:dyDescent="0.45">
      <c r="A109" s="218">
        <v>77</v>
      </c>
      <c r="B109" s="229" t="s">
        <v>232</v>
      </c>
      <c r="C109" s="218" t="s">
        <v>805</v>
      </c>
      <c r="D109" s="231" t="s">
        <v>69</v>
      </c>
      <c r="E109" s="231" t="s">
        <v>69</v>
      </c>
      <c r="F109" s="227" t="s">
        <v>233</v>
      </c>
      <c r="G109" s="227" t="s">
        <v>765</v>
      </c>
      <c r="H109" s="231" t="s">
        <v>69</v>
      </c>
      <c r="I109" s="231" t="s">
        <v>69</v>
      </c>
      <c r="J109" s="227" t="s">
        <v>233</v>
      </c>
      <c r="K109" s="227" t="s">
        <v>765</v>
      </c>
      <c r="L109" s="231" t="s">
        <v>69</v>
      </c>
      <c r="M109" s="213">
        <v>9000</v>
      </c>
    </row>
    <row r="110" spans="1:13" s="54" customFormat="1" x14ac:dyDescent="0.45">
      <c r="A110" s="218">
        <v>78</v>
      </c>
      <c r="B110" s="229" t="s">
        <v>234</v>
      </c>
      <c r="C110" s="218" t="s">
        <v>800</v>
      </c>
      <c r="D110" s="231" t="s">
        <v>69</v>
      </c>
      <c r="E110" s="231" t="s">
        <v>69</v>
      </c>
      <c r="F110" s="227" t="s">
        <v>233</v>
      </c>
      <c r="G110" s="227" t="s">
        <v>765</v>
      </c>
      <c r="H110" s="231" t="s">
        <v>69</v>
      </c>
      <c r="I110" s="231" t="s">
        <v>69</v>
      </c>
      <c r="J110" s="227" t="s">
        <v>233</v>
      </c>
      <c r="K110" s="227" t="s">
        <v>765</v>
      </c>
      <c r="L110" s="231" t="s">
        <v>69</v>
      </c>
      <c r="M110" s="213">
        <v>9000</v>
      </c>
    </row>
    <row r="111" spans="1:13" s="54" customFormat="1" x14ac:dyDescent="0.45">
      <c r="A111" s="218">
        <v>79</v>
      </c>
      <c r="B111" s="229" t="s">
        <v>235</v>
      </c>
      <c r="C111" s="218" t="s">
        <v>796</v>
      </c>
      <c r="D111" s="231" t="s">
        <v>69</v>
      </c>
      <c r="E111" s="231" t="s">
        <v>69</v>
      </c>
      <c r="F111" s="227" t="s">
        <v>233</v>
      </c>
      <c r="G111" s="227" t="s">
        <v>765</v>
      </c>
      <c r="H111" s="231" t="s">
        <v>69</v>
      </c>
      <c r="I111" s="231" t="s">
        <v>69</v>
      </c>
      <c r="J111" s="227" t="s">
        <v>233</v>
      </c>
      <c r="K111" s="227" t="s">
        <v>765</v>
      </c>
      <c r="L111" s="231" t="s">
        <v>69</v>
      </c>
      <c r="M111" s="213">
        <v>9000</v>
      </c>
    </row>
    <row r="112" spans="1:13" s="54" customFormat="1" x14ac:dyDescent="0.45">
      <c r="A112" s="218">
        <v>80</v>
      </c>
      <c r="B112" s="229" t="s">
        <v>73</v>
      </c>
      <c r="C112" s="218"/>
      <c r="D112" s="231" t="s">
        <v>69</v>
      </c>
      <c r="E112" s="231" t="s">
        <v>69</v>
      </c>
      <c r="F112" s="227" t="s">
        <v>233</v>
      </c>
      <c r="G112" s="227" t="s">
        <v>765</v>
      </c>
      <c r="H112" s="231" t="s">
        <v>69</v>
      </c>
      <c r="I112" s="231" t="s">
        <v>69</v>
      </c>
      <c r="J112" s="227" t="s">
        <v>233</v>
      </c>
      <c r="K112" s="227" t="s">
        <v>765</v>
      </c>
      <c r="L112" s="231" t="s">
        <v>69</v>
      </c>
      <c r="M112" s="213">
        <v>9000</v>
      </c>
    </row>
    <row r="113" spans="1:13" s="54" customFormat="1" x14ac:dyDescent="0.45">
      <c r="A113" s="218">
        <v>81</v>
      </c>
      <c r="B113" s="229" t="s">
        <v>73</v>
      </c>
      <c r="C113" s="218"/>
      <c r="D113" s="231" t="s">
        <v>69</v>
      </c>
      <c r="E113" s="231" t="s">
        <v>69</v>
      </c>
      <c r="F113" s="227" t="s">
        <v>233</v>
      </c>
      <c r="G113" s="227" t="s">
        <v>765</v>
      </c>
      <c r="H113" s="231" t="s">
        <v>69</v>
      </c>
      <c r="I113" s="231" t="s">
        <v>69</v>
      </c>
      <c r="J113" s="227" t="s">
        <v>233</v>
      </c>
      <c r="K113" s="227" t="s">
        <v>765</v>
      </c>
      <c r="L113" s="231" t="s">
        <v>69</v>
      </c>
      <c r="M113" s="213">
        <v>9000</v>
      </c>
    </row>
    <row r="114" spans="1:13" s="54" customFormat="1" x14ac:dyDescent="0.45">
      <c r="A114" s="218"/>
      <c r="B114" s="232" t="s">
        <v>752</v>
      </c>
      <c r="C114" s="218"/>
      <c r="D114" s="223"/>
      <c r="E114" s="223"/>
      <c r="F114" s="225"/>
      <c r="G114" s="227"/>
      <c r="H114" s="223"/>
      <c r="I114" s="223"/>
      <c r="J114" s="225"/>
      <c r="K114" s="227"/>
      <c r="L114" s="223"/>
      <c r="M114" s="213"/>
    </row>
    <row r="115" spans="1:13" s="54" customFormat="1" x14ac:dyDescent="0.45">
      <c r="A115" s="218">
        <v>82</v>
      </c>
      <c r="B115" s="229" t="s">
        <v>247</v>
      </c>
      <c r="C115" s="218" t="s">
        <v>796</v>
      </c>
      <c r="D115" s="223">
        <v>712044611001</v>
      </c>
      <c r="E115" s="231" t="s">
        <v>69</v>
      </c>
      <c r="F115" s="227" t="s">
        <v>584</v>
      </c>
      <c r="G115" s="227" t="s">
        <v>130</v>
      </c>
      <c r="H115" s="223" t="s">
        <v>585</v>
      </c>
      <c r="I115" s="231" t="s">
        <v>69</v>
      </c>
      <c r="J115" s="227" t="s">
        <v>584</v>
      </c>
      <c r="K115" s="227" t="s">
        <v>130</v>
      </c>
      <c r="L115" s="223" t="s">
        <v>585</v>
      </c>
      <c r="M115" s="213">
        <v>23080</v>
      </c>
    </row>
    <row r="116" spans="1:13" s="54" customFormat="1" x14ac:dyDescent="0.45">
      <c r="A116" s="218"/>
      <c r="B116" s="232" t="s">
        <v>81</v>
      </c>
      <c r="C116" s="218"/>
      <c r="D116" s="223"/>
      <c r="E116" s="223"/>
      <c r="F116" s="225"/>
      <c r="G116" s="225"/>
      <c r="H116" s="223"/>
      <c r="I116" s="223"/>
      <c r="J116" s="225"/>
      <c r="K116" s="225"/>
      <c r="L116" s="223"/>
      <c r="M116" s="213"/>
    </row>
    <row r="117" spans="1:13" s="54" customFormat="1" x14ac:dyDescent="0.45">
      <c r="A117" s="218">
        <v>83</v>
      </c>
      <c r="B117" s="229" t="s">
        <v>225</v>
      </c>
      <c r="C117" s="218" t="s">
        <v>801</v>
      </c>
      <c r="D117" s="231" t="s">
        <v>69</v>
      </c>
      <c r="E117" s="231" t="s">
        <v>69</v>
      </c>
      <c r="F117" s="227" t="s">
        <v>110</v>
      </c>
      <c r="G117" s="227" t="s">
        <v>765</v>
      </c>
      <c r="H117" s="231" t="s">
        <v>69</v>
      </c>
      <c r="I117" s="231" t="s">
        <v>69</v>
      </c>
      <c r="J117" s="227" t="s">
        <v>110</v>
      </c>
      <c r="K117" s="227" t="s">
        <v>765</v>
      </c>
      <c r="L117" s="231" t="s">
        <v>69</v>
      </c>
      <c r="M117" s="213">
        <v>9000</v>
      </c>
    </row>
    <row r="118" spans="1:13" s="54" customFormat="1" x14ac:dyDescent="0.45">
      <c r="A118" s="218">
        <v>84</v>
      </c>
      <c r="B118" s="229" t="s">
        <v>227</v>
      </c>
      <c r="C118" s="218" t="s">
        <v>801</v>
      </c>
      <c r="D118" s="231" t="s">
        <v>69</v>
      </c>
      <c r="E118" s="231" t="s">
        <v>69</v>
      </c>
      <c r="F118" s="227" t="s">
        <v>110</v>
      </c>
      <c r="G118" s="227" t="s">
        <v>765</v>
      </c>
      <c r="H118" s="231" t="s">
        <v>69</v>
      </c>
      <c r="I118" s="231" t="s">
        <v>69</v>
      </c>
      <c r="J118" s="227" t="s">
        <v>110</v>
      </c>
      <c r="K118" s="227" t="s">
        <v>765</v>
      </c>
      <c r="L118" s="231" t="s">
        <v>69</v>
      </c>
      <c r="M118" s="213">
        <v>9000</v>
      </c>
    </row>
    <row r="119" spans="1:13" s="54" customFormat="1" x14ac:dyDescent="0.45">
      <c r="A119" s="218">
        <v>85</v>
      </c>
      <c r="B119" s="229" t="s">
        <v>228</v>
      </c>
      <c r="C119" s="218" t="s">
        <v>801</v>
      </c>
      <c r="D119" s="231" t="s">
        <v>69</v>
      </c>
      <c r="E119" s="231" t="s">
        <v>69</v>
      </c>
      <c r="F119" s="227" t="s">
        <v>110</v>
      </c>
      <c r="G119" s="227" t="s">
        <v>765</v>
      </c>
      <c r="H119" s="231" t="s">
        <v>69</v>
      </c>
      <c r="I119" s="231" t="s">
        <v>69</v>
      </c>
      <c r="J119" s="227" t="s">
        <v>110</v>
      </c>
      <c r="K119" s="227" t="s">
        <v>765</v>
      </c>
      <c r="L119" s="231" t="s">
        <v>69</v>
      </c>
      <c r="M119" s="213">
        <v>9000</v>
      </c>
    </row>
    <row r="120" spans="1:13" s="54" customFormat="1" x14ac:dyDescent="0.45">
      <c r="A120" s="218"/>
      <c r="B120" s="222" t="s">
        <v>768</v>
      </c>
      <c r="C120" s="218"/>
      <c r="D120" s="223"/>
      <c r="E120" s="223"/>
      <c r="F120" s="224"/>
      <c r="G120" s="225"/>
      <c r="H120" s="223"/>
      <c r="I120" s="223"/>
      <c r="J120" s="224"/>
      <c r="K120" s="225"/>
      <c r="L120" s="223"/>
      <c r="M120" s="213"/>
    </row>
    <row r="121" spans="1:13" s="54" customFormat="1" x14ac:dyDescent="0.45">
      <c r="A121" s="218">
        <v>86</v>
      </c>
      <c r="B121" s="226" t="s">
        <v>73</v>
      </c>
      <c r="C121" s="218"/>
      <c r="D121" s="223">
        <v>712052103001</v>
      </c>
      <c r="E121" s="223" t="s">
        <v>788</v>
      </c>
      <c r="F121" s="227" t="s">
        <v>474</v>
      </c>
      <c r="G121" s="227" t="s">
        <v>120</v>
      </c>
      <c r="H121" s="223" t="s">
        <v>499</v>
      </c>
      <c r="I121" s="223" t="s">
        <v>788</v>
      </c>
      <c r="J121" s="227" t="s">
        <v>474</v>
      </c>
      <c r="K121" s="227" t="s">
        <v>120</v>
      </c>
      <c r="L121" s="223" t="s">
        <v>499</v>
      </c>
      <c r="M121" s="213">
        <v>44850</v>
      </c>
    </row>
    <row r="122" spans="1:13" s="54" customFormat="1" x14ac:dyDescent="0.45">
      <c r="A122" s="218"/>
      <c r="B122" s="228" t="s">
        <v>208</v>
      </c>
      <c r="C122" s="218"/>
      <c r="D122" s="223"/>
      <c r="E122" s="223"/>
      <c r="F122" s="225"/>
      <c r="G122" s="227"/>
      <c r="H122" s="223"/>
      <c r="I122" s="223"/>
      <c r="J122" s="225"/>
      <c r="K122" s="227"/>
      <c r="L122" s="223"/>
      <c r="M122" s="213"/>
    </row>
    <row r="123" spans="1:13" s="54" customFormat="1" x14ac:dyDescent="0.45">
      <c r="A123" s="218">
        <v>87</v>
      </c>
      <c r="B123" s="229" t="s">
        <v>250</v>
      </c>
      <c r="C123" s="218" t="s">
        <v>802</v>
      </c>
      <c r="D123" s="223">
        <v>712052101004</v>
      </c>
      <c r="E123" s="223" t="s">
        <v>568</v>
      </c>
      <c r="F123" s="227" t="s">
        <v>568</v>
      </c>
      <c r="G123" s="227" t="s">
        <v>120</v>
      </c>
      <c r="H123" s="223" t="s">
        <v>503</v>
      </c>
      <c r="I123" s="223" t="s">
        <v>568</v>
      </c>
      <c r="J123" s="227" t="s">
        <v>568</v>
      </c>
      <c r="K123" s="227" t="s">
        <v>120</v>
      </c>
      <c r="L123" s="223" t="s">
        <v>503</v>
      </c>
      <c r="M123" s="213">
        <v>22620</v>
      </c>
    </row>
    <row r="124" spans="1:13" s="54" customFormat="1" x14ac:dyDescent="0.45">
      <c r="A124" s="218"/>
      <c r="B124" s="233" t="s">
        <v>125</v>
      </c>
      <c r="C124" s="218"/>
      <c r="D124" s="223"/>
      <c r="E124" s="223"/>
      <c r="F124" s="225"/>
      <c r="G124" s="227"/>
      <c r="H124" s="223"/>
      <c r="I124" s="223"/>
      <c r="J124" s="225"/>
      <c r="K124" s="227"/>
      <c r="L124" s="223"/>
      <c r="M124" s="213"/>
    </row>
    <row r="125" spans="1:13" s="54" customFormat="1" x14ac:dyDescent="0.45">
      <c r="A125" s="218">
        <v>88</v>
      </c>
      <c r="B125" s="229" t="s">
        <v>126</v>
      </c>
      <c r="C125" s="218" t="s">
        <v>802</v>
      </c>
      <c r="D125" s="223">
        <v>712053101001</v>
      </c>
      <c r="E125" s="231" t="s">
        <v>69</v>
      </c>
      <c r="F125" s="227" t="s">
        <v>571</v>
      </c>
      <c r="G125" s="227" t="s">
        <v>127</v>
      </c>
      <c r="H125" s="223" t="s">
        <v>509</v>
      </c>
      <c r="I125" s="231" t="s">
        <v>69</v>
      </c>
      <c r="J125" s="227" t="s">
        <v>571</v>
      </c>
      <c r="K125" s="227" t="s">
        <v>127</v>
      </c>
      <c r="L125" s="223" t="s">
        <v>509</v>
      </c>
      <c r="M125" s="213">
        <v>26980</v>
      </c>
    </row>
    <row r="126" spans="1:13" s="54" customFormat="1" x14ac:dyDescent="0.45">
      <c r="A126" s="218"/>
      <c r="B126" s="232" t="s">
        <v>136</v>
      </c>
      <c r="C126" s="218"/>
      <c r="D126" s="223"/>
      <c r="E126" s="223"/>
      <c r="F126" s="225"/>
      <c r="G126" s="227"/>
      <c r="H126" s="223"/>
      <c r="I126" s="223"/>
      <c r="J126" s="225"/>
      <c r="K126" s="227"/>
      <c r="L126" s="223"/>
      <c r="M126" s="213"/>
    </row>
    <row r="127" spans="1:13" s="54" customFormat="1" x14ac:dyDescent="0.45">
      <c r="A127" s="218">
        <v>89</v>
      </c>
      <c r="B127" s="226" t="s">
        <v>251</v>
      </c>
      <c r="C127" s="218" t="s">
        <v>806</v>
      </c>
      <c r="D127" s="231" t="s">
        <v>69</v>
      </c>
      <c r="E127" s="231" t="s">
        <v>69</v>
      </c>
      <c r="F127" s="227" t="s">
        <v>97</v>
      </c>
      <c r="G127" s="227" t="s">
        <v>763</v>
      </c>
      <c r="H127" s="231" t="s">
        <v>69</v>
      </c>
      <c r="I127" s="231" t="s">
        <v>69</v>
      </c>
      <c r="J127" s="227" t="s">
        <v>97</v>
      </c>
      <c r="K127" s="227" t="s">
        <v>763</v>
      </c>
      <c r="L127" s="231" t="s">
        <v>69</v>
      </c>
      <c r="M127" s="213">
        <v>20040</v>
      </c>
    </row>
    <row r="128" spans="1:13" s="54" customFormat="1" x14ac:dyDescent="0.45">
      <c r="A128" s="218">
        <v>90</v>
      </c>
      <c r="B128" s="226" t="s">
        <v>381</v>
      </c>
      <c r="C128" s="218" t="s">
        <v>800</v>
      </c>
      <c r="D128" s="231" t="s">
        <v>69</v>
      </c>
      <c r="E128" s="231" t="s">
        <v>69</v>
      </c>
      <c r="F128" s="227" t="s">
        <v>97</v>
      </c>
      <c r="G128" s="227" t="s">
        <v>763</v>
      </c>
      <c r="H128" s="231" t="s">
        <v>69</v>
      </c>
      <c r="I128" s="231" t="s">
        <v>69</v>
      </c>
      <c r="J128" s="227" t="s">
        <v>97</v>
      </c>
      <c r="K128" s="227" t="s">
        <v>763</v>
      </c>
      <c r="L128" s="231" t="s">
        <v>69</v>
      </c>
      <c r="M128" s="213">
        <v>19100</v>
      </c>
    </row>
    <row r="129" spans="1:13" s="54" customFormat="1" x14ac:dyDescent="0.45">
      <c r="A129" s="218"/>
      <c r="B129" s="232" t="s">
        <v>81</v>
      </c>
      <c r="C129" s="218"/>
      <c r="D129" s="223"/>
      <c r="E129" s="223"/>
      <c r="F129" s="225"/>
      <c r="G129" s="227"/>
      <c r="H129" s="223"/>
      <c r="I129" s="223"/>
      <c r="J129" s="225"/>
      <c r="K129" s="227"/>
      <c r="L129" s="223"/>
      <c r="M129" s="213"/>
    </row>
    <row r="130" spans="1:13" s="54" customFormat="1" x14ac:dyDescent="0.45">
      <c r="A130" s="218">
        <v>91</v>
      </c>
      <c r="B130" s="226" t="s">
        <v>252</v>
      </c>
      <c r="C130" s="218" t="s">
        <v>801</v>
      </c>
      <c r="D130" s="231" t="s">
        <v>69</v>
      </c>
      <c r="E130" s="231" t="s">
        <v>69</v>
      </c>
      <c r="F130" s="227" t="s">
        <v>97</v>
      </c>
      <c r="G130" s="227" t="s">
        <v>764</v>
      </c>
      <c r="H130" s="231" t="s">
        <v>69</v>
      </c>
      <c r="I130" s="231" t="s">
        <v>69</v>
      </c>
      <c r="J130" s="227" t="s">
        <v>97</v>
      </c>
      <c r="K130" s="227" t="s">
        <v>764</v>
      </c>
      <c r="L130" s="231" t="s">
        <v>69</v>
      </c>
      <c r="M130" s="213">
        <v>11470</v>
      </c>
    </row>
    <row r="131" spans="1:13" s="54" customFormat="1" x14ac:dyDescent="0.45">
      <c r="A131" s="218">
        <v>92</v>
      </c>
      <c r="B131" s="226" t="s">
        <v>253</v>
      </c>
      <c r="C131" s="218" t="s">
        <v>799</v>
      </c>
      <c r="D131" s="231" t="s">
        <v>69</v>
      </c>
      <c r="E131" s="231" t="s">
        <v>69</v>
      </c>
      <c r="F131" s="227" t="s">
        <v>110</v>
      </c>
      <c r="G131" s="227" t="s">
        <v>765</v>
      </c>
      <c r="H131" s="231" t="s">
        <v>69</v>
      </c>
      <c r="I131" s="231" t="s">
        <v>69</v>
      </c>
      <c r="J131" s="227" t="s">
        <v>110</v>
      </c>
      <c r="K131" s="227" t="s">
        <v>765</v>
      </c>
      <c r="L131" s="231" t="s">
        <v>69</v>
      </c>
      <c r="M131" s="213">
        <v>9000</v>
      </c>
    </row>
    <row r="132" spans="1:13" s="54" customFormat="1" x14ac:dyDescent="0.45">
      <c r="A132" s="218">
        <v>93</v>
      </c>
      <c r="B132" s="226" t="s">
        <v>254</v>
      </c>
      <c r="C132" s="218" t="s">
        <v>796</v>
      </c>
      <c r="D132" s="231" t="s">
        <v>69</v>
      </c>
      <c r="E132" s="231" t="s">
        <v>69</v>
      </c>
      <c r="F132" s="227" t="s">
        <v>110</v>
      </c>
      <c r="G132" s="227" t="s">
        <v>765</v>
      </c>
      <c r="H132" s="231" t="s">
        <v>69</v>
      </c>
      <c r="I132" s="231" t="s">
        <v>69</v>
      </c>
      <c r="J132" s="227" t="s">
        <v>110</v>
      </c>
      <c r="K132" s="227" t="s">
        <v>765</v>
      </c>
      <c r="L132" s="231" t="s">
        <v>69</v>
      </c>
      <c r="M132" s="213">
        <v>9000</v>
      </c>
    </row>
    <row r="133" spans="1:13" s="54" customFormat="1" x14ac:dyDescent="0.45">
      <c r="A133" s="218">
        <v>94</v>
      </c>
      <c r="B133" s="226" t="s">
        <v>255</v>
      </c>
      <c r="C133" s="218" t="s">
        <v>796</v>
      </c>
      <c r="D133" s="231" t="s">
        <v>69</v>
      </c>
      <c r="E133" s="231" t="s">
        <v>69</v>
      </c>
      <c r="F133" s="227" t="s">
        <v>110</v>
      </c>
      <c r="G133" s="227" t="s">
        <v>765</v>
      </c>
      <c r="H133" s="231" t="s">
        <v>69</v>
      </c>
      <c r="I133" s="231" t="s">
        <v>69</v>
      </c>
      <c r="J133" s="227" t="s">
        <v>110</v>
      </c>
      <c r="K133" s="227" t="s">
        <v>765</v>
      </c>
      <c r="L133" s="231" t="s">
        <v>69</v>
      </c>
      <c r="M133" s="213">
        <v>9000</v>
      </c>
    </row>
    <row r="134" spans="1:13" s="54" customFormat="1" x14ac:dyDescent="0.45">
      <c r="A134" s="218">
        <v>95</v>
      </c>
      <c r="B134" s="226" t="s">
        <v>256</v>
      </c>
      <c r="C134" s="218" t="s">
        <v>805</v>
      </c>
      <c r="D134" s="231" t="s">
        <v>69</v>
      </c>
      <c r="E134" s="231" t="s">
        <v>69</v>
      </c>
      <c r="F134" s="227" t="s">
        <v>233</v>
      </c>
      <c r="G134" s="227" t="s">
        <v>765</v>
      </c>
      <c r="H134" s="231" t="s">
        <v>69</v>
      </c>
      <c r="I134" s="231" t="s">
        <v>69</v>
      </c>
      <c r="J134" s="227" t="s">
        <v>233</v>
      </c>
      <c r="K134" s="227" t="s">
        <v>765</v>
      </c>
      <c r="L134" s="231" t="s">
        <v>69</v>
      </c>
      <c r="M134" s="213">
        <v>9000</v>
      </c>
    </row>
    <row r="135" spans="1:13" s="54" customFormat="1" x14ac:dyDescent="0.45">
      <c r="A135" s="218">
        <v>96</v>
      </c>
      <c r="B135" s="226" t="s">
        <v>257</v>
      </c>
      <c r="C135" s="218" t="s">
        <v>799</v>
      </c>
      <c r="D135" s="231" t="s">
        <v>69</v>
      </c>
      <c r="E135" s="231" t="s">
        <v>69</v>
      </c>
      <c r="F135" s="227" t="s">
        <v>233</v>
      </c>
      <c r="G135" s="227" t="s">
        <v>765</v>
      </c>
      <c r="H135" s="231" t="s">
        <v>69</v>
      </c>
      <c r="I135" s="231" t="s">
        <v>69</v>
      </c>
      <c r="J135" s="227" t="s">
        <v>233</v>
      </c>
      <c r="K135" s="227" t="s">
        <v>765</v>
      </c>
      <c r="L135" s="231" t="s">
        <v>69</v>
      </c>
      <c r="M135" s="213">
        <v>9000</v>
      </c>
    </row>
    <row r="136" spans="1:13" s="54" customFormat="1" x14ac:dyDescent="0.45">
      <c r="A136" s="218">
        <v>97</v>
      </c>
      <c r="B136" s="226" t="s">
        <v>258</v>
      </c>
      <c r="C136" s="218" t="s">
        <v>799</v>
      </c>
      <c r="D136" s="231" t="s">
        <v>69</v>
      </c>
      <c r="E136" s="231" t="s">
        <v>69</v>
      </c>
      <c r="F136" s="227" t="s">
        <v>233</v>
      </c>
      <c r="G136" s="227" t="s">
        <v>765</v>
      </c>
      <c r="H136" s="231" t="s">
        <v>69</v>
      </c>
      <c r="I136" s="231" t="s">
        <v>69</v>
      </c>
      <c r="J136" s="227" t="s">
        <v>233</v>
      </c>
      <c r="K136" s="227" t="s">
        <v>765</v>
      </c>
      <c r="L136" s="231" t="s">
        <v>69</v>
      </c>
      <c r="M136" s="213">
        <v>9000</v>
      </c>
    </row>
    <row r="137" spans="1:13" s="54" customFormat="1" x14ac:dyDescent="0.45">
      <c r="A137" s="218">
        <v>98</v>
      </c>
      <c r="B137" s="226" t="s">
        <v>259</v>
      </c>
      <c r="C137" s="218" t="s">
        <v>805</v>
      </c>
      <c r="D137" s="231" t="s">
        <v>69</v>
      </c>
      <c r="E137" s="231" t="s">
        <v>69</v>
      </c>
      <c r="F137" s="227" t="s">
        <v>233</v>
      </c>
      <c r="G137" s="227" t="s">
        <v>765</v>
      </c>
      <c r="H137" s="231" t="s">
        <v>69</v>
      </c>
      <c r="I137" s="231" t="s">
        <v>69</v>
      </c>
      <c r="J137" s="227" t="s">
        <v>233</v>
      </c>
      <c r="K137" s="227" t="s">
        <v>765</v>
      </c>
      <c r="L137" s="231" t="s">
        <v>69</v>
      </c>
      <c r="M137" s="213">
        <v>9000</v>
      </c>
    </row>
    <row r="138" spans="1:13" s="54" customFormat="1" x14ac:dyDescent="0.45">
      <c r="A138" s="218">
        <v>99</v>
      </c>
      <c r="B138" s="226" t="s">
        <v>260</v>
      </c>
      <c r="C138" s="218" t="s">
        <v>805</v>
      </c>
      <c r="D138" s="231" t="s">
        <v>69</v>
      </c>
      <c r="E138" s="231" t="s">
        <v>69</v>
      </c>
      <c r="F138" s="227" t="s">
        <v>233</v>
      </c>
      <c r="G138" s="227" t="s">
        <v>765</v>
      </c>
      <c r="H138" s="231" t="s">
        <v>69</v>
      </c>
      <c r="I138" s="231" t="s">
        <v>69</v>
      </c>
      <c r="J138" s="227" t="s">
        <v>233</v>
      </c>
      <c r="K138" s="227" t="s">
        <v>765</v>
      </c>
      <c r="L138" s="231" t="s">
        <v>69</v>
      </c>
      <c r="M138" s="213">
        <v>9000</v>
      </c>
    </row>
    <row r="139" spans="1:13" s="54" customFormat="1" x14ac:dyDescent="0.45">
      <c r="A139" s="218">
        <v>100</v>
      </c>
      <c r="B139" s="226" t="s">
        <v>261</v>
      </c>
      <c r="C139" s="218" t="s">
        <v>802</v>
      </c>
      <c r="D139" s="231" t="s">
        <v>69</v>
      </c>
      <c r="E139" s="231" t="s">
        <v>69</v>
      </c>
      <c r="F139" s="227" t="s">
        <v>233</v>
      </c>
      <c r="G139" s="227" t="s">
        <v>765</v>
      </c>
      <c r="H139" s="231" t="s">
        <v>69</v>
      </c>
      <c r="I139" s="231" t="s">
        <v>69</v>
      </c>
      <c r="J139" s="227" t="s">
        <v>233</v>
      </c>
      <c r="K139" s="227" t="s">
        <v>765</v>
      </c>
      <c r="L139" s="231" t="s">
        <v>69</v>
      </c>
      <c r="M139" s="213">
        <v>9000</v>
      </c>
    </row>
    <row r="140" spans="1:13" s="54" customFormat="1" x14ac:dyDescent="0.45">
      <c r="A140" s="218">
        <v>101</v>
      </c>
      <c r="B140" s="226" t="s">
        <v>262</v>
      </c>
      <c r="C140" s="218" t="s">
        <v>805</v>
      </c>
      <c r="D140" s="231" t="s">
        <v>69</v>
      </c>
      <c r="E140" s="231" t="s">
        <v>69</v>
      </c>
      <c r="F140" s="227" t="s">
        <v>233</v>
      </c>
      <c r="G140" s="227" t="s">
        <v>765</v>
      </c>
      <c r="H140" s="231" t="s">
        <v>69</v>
      </c>
      <c r="I140" s="231" t="s">
        <v>69</v>
      </c>
      <c r="J140" s="227" t="s">
        <v>233</v>
      </c>
      <c r="K140" s="227" t="s">
        <v>765</v>
      </c>
      <c r="L140" s="231" t="s">
        <v>69</v>
      </c>
      <c r="M140" s="213">
        <v>9000</v>
      </c>
    </row>
    <row r="141" spans="1:13" s="54" customFormat="1" x14ac:dyDescent="0.45">
      <c r="A141" s="218">
        <v>102</v>
      </c>
      <c r="B141" s="226" t="s">
        <v>263</v>
      </c>
      <c r="C141" s="218" t="s">
        <v>796</v>
      </c>
      <c r="D141" s="231" t="s">
        <v>69</v>
      </c>
      <c r="E141" s="231" t="s">
        <v>69</v>
      </c>
      <c r="F141" s="227" t="s">
        <v>233</v>
      </c>
      <c r="G141" s="227" t="s">
        <v>765</v>
      </c>
      <c r="H141" s="231" t="s">
        <v>69</v>
      </c>
      <c r="I141" s="231" t="s">
        <v>69</v>
      </c>
      <c r="J141" s="227" t="s">
        <v>233</v>
      </c>
      <c r="K141" s="227" t="s">
        <v>765</v>
      </c>
      <c r="L141" s="231" t="s">
        <v>69</v>
      </c>
      <c r="M141" s="213">
        <v>9000</v>
      </c>
    </row>
    <row r="142" spans="1:13" s="54" customFormat="1" x14ac:dyDescent="0.45">
      <c r="A142" s="218">
        <v>103</v>
      </c>
      <c r="B142" s="226" t="s">
        <v>264</v>
      </c>
      <c r="C142" s="218" t="s">
        <v>799</v>
      </c>
      <c r="D142" s="231" t="s">
        <v>69</v>
      </c>
      <c r="E142" s="231" t="s">
        <v>69</v>
      </c>
      <c r="F142" s="227" t="s">
        <v>233</v>
      </c>
      <c r="G142" s="227" t="s">
        <v>765</v>
      </c>
      <c r="H142" s="231" t="s">
        <v>69</v>
      </c>
      <c r="I142" s="231" t="s">
        <v>69</v>
      </c>
      <c r="J142" s="227" t="s">
        <v>233</v>
      </c>
      <c r="K142" s="227" t="s">
        <v>765</v>
      </c>
      <c r="L142" s="231" t="s">
        <v>69</v>
      </c>
      <c r="M142" s="213">
        <v>9000</v>
      </c>
    </row>
    <row r="143" spans="1:13" s="54" customFormat="1" x14ac:dyDescent="0.45">
      <c r="A143" s="218">
        <v>104</v>
      </c>
      <c r="B143" s="226" t="s">
        <v>265</v>
      </c>
      <c r="C143" s="218" t="s">
        <v>805</v>
      </c>
      <c r="D143" s="231" t="s">
        <v>69</v>
      </c>
      <c r="E143" s="231" t="s">
        <v>69</v>
      </c>
      <c r="F143" s="227" t="s">
        <v>233</v>
      </c>
      <c r="G143" s="227" t="s">
        <v>765</v>
      </c>
      <c r="H143" s="231" t="s">
        <v>69</v>
      </c>
      <c r="I143" s="231" t="s">
        <v>69</v>
      </c>
      <c r="J143" s="227" t="s">
        <v>233</v>
      </c>
      <c r="K143" s="227" t="s">
        <v>765</v>
      </c>
      <c r="L143" s="231" t="s">
        <v>69</v>
      </c>
      <c r="M143" s="213">
        <v>9000</v>
      </c>
    </row>
    <row r="144" spans="1:13" s="54" customFormat="1" x14ac:dyDescent="0.45">
      <c r="A144" s="218">
        <v>105</v>
      </c>
      <c r="B144" s="226" t="s">
        <v>266</v>
      </c>
      <c r="C144" s="218" t="s">
        <v>805</v>
      </c>
      <c r="D144" s="231" t="s">
        <v>69</v>
      </c>
      <c r="E144" s="231" t="s">
        <v>69</v>
      </c>
      <c r="F144" s="227" t="s">
        <v>233</v>
      </c>
      <c r="G144" s="227" t="s">
        <v>765</v>
      </c>
      <c r="H144" s="231" t="s">
        <v>69</v>
      </c>
      <c r="I144" s="231" t="s">
        <v>69</v>
      </c>
      <c r="J144" s="227" t="s">
        <v>233</v>
      </c>
      <c r="K144" s="227" t="s">
        <v>765</v>
      </c>
      <c r="L144" s="231" t="s">
        <v>69</v>
      </c>
      <c r="M144" s="213">
        <v>9000</v>
      </c>
    </row>
    <row r="145" spans="1:13" s="54" customFormat="1" x14ac:dyDescent="0.45">
      <c r="A145" s="218">
        <v>106</v>
      </c>
      <c r="B145" s="226" t="s">
        <v>267</v>
      </c>
      <c r="C145" s="218" t="s">
        <v>805</v>
      </c>
      <c r="D145" s="231" t="s">
        <v>69</v>
      </c>
      <c r="E145" s="231" t="s">
        <v>69</v>
      </c>
      <c r="F145" s="227" t="s">
        <v>233</v>
      </c>
      <c r="G145" s="227" t="s">
        <v>765</v>
      </c>
      <c r="H145" s="231" t="s">
        <v>69</v>
      </c>
      <c r="I145" s="231" t="s">
        <v>69</v>
      </c>
      <c r="J145" s="227" t="s">
        <v>233</v>
      </c>
      <c r="K145" s="227" t="s">
        <v>765</v>
      </c>
      <c r="L145" s="231" t="s">
        <v>69</v>
      </c>
      <c r="M145" s="213">
        <v>9000</v>
      </c>
    </row>
    <row r="146" spans="1:13" s="54" customFormat="1" x14ac:dyDescent="0.45">
      <c r="A146" s="218">
        <v>107</v>
      </c>
      <c r="B146" s="226" t="s">
        <v>268</v>
      </c>
      <c r="C146" s="218" t="s">
        <v>804</v>
      </c>
      <c r="D146" s="231" t="s">
        <v>69</v>
      </c>
      <c r="E146" s="231" t="s">
        <v>69</v>
      </c>
      <c r="F146" s="227" t="s">
        <v>233</v>
      </c>
      <c r="G146" s="227" t="s">
        <v>765</v>
      </c>
      <c r="H146" s="231" t="s">
        <v>69</v>
      </c>
      <c r="I146" s="231" t="s">
        <v>69</v>
      </c>
      <c r="J146" s="227" t="s">
        <v>233</v>
      </c>
      <c r="K146" s="227" t="s">
        <v>765</v>
      </c>
      <c r="L146" s="231" t="s">
        <v>69</v>
      </c>
      <c r="M146" s="213">
        <v>9000</v>
      </c>
    </row>
    <row r="147" spans="1:13" s="54" customFormat="1" x14ac:dyDescent="0.45">
      <c r="A147" s="218">
        <v>108</v>
      </c>
      <c r="B147" s="226" t="s">
        <v>269</v>
      </c>
      <c r="C147" s="218" t="s">
        <v>799</v>
      </c>
      <c r="D147" s="231" t="s">
        <v>69</v>
      </c>
      <c r="E147" s="231" t="s">
        <v>69</v>
      </c>
      <c r="F147" s="227" t="s">
        <v>233</v>
      </c>
      <c r="G147" s="227" t="s">
        <v>765</v>
      </c>
      <c r="H147" s="231" t="s">
        <v>69</v>
      </c>
      <c r="I147" s="231" t="s">
        <v>69</v>
      </c>
      <c r="J147" s="227" t="s">
        <v>233</v>
      </c>
      <c r="K147" s="227" t="s">
        <v>765</v>
      </c>
      <c r="L147" s="231" t="s">
        <v>69</v>
      </c>
      <c r="M147" s="213">
        <v>9000</v>
      </c>
    </row>
    <row r="148" spans="1:13" s="54" customFormat="1" x14ac:dyDescent="0.45">
      <c r="A148" s="218">
        <v>109</v>
      </c>
      <c r="B148" s="226" t="s">
        <v>466</v>
      </c>
      <c r="C148" s="218" t="s">
        <v>801</v>
      </c>
      <c r="D148" s="231" t="s">
        <v>69</v>
      </c>
      <c r="E148" s="231" t="s">
        <v>69</v>
      </c>
      <c r="F148" s="227" t="s">
        <v>233</v>
      </c>
      <c r="G148" s="227" t="s">
        <v>765</v>
      </c>
      <c r="H148" s="231" t="s">
        <v>69</v>
      </c>
      <c r="I148" s="231" t="s">
        <v>69</v>
      </c>
      <c r="J148" s="227" t="s">
        <v>233</v>
      </c>
      <c r="K148" s="227" t="s">
        <v>765</v>
      </c>
      <c r="L148" s="231" t="s">
        <v>69</v>
      </c>
      <c r="M148" s="213">
        <v>9000</v>
      </c>
    </row>
    <row r="149" spans="1:13" s="54" customFormat="1" x14ac:dyDescent="0.45">
      <c r="A149" s="218"/>
      <c r="B149" s="228" t="s">
        <v>270</v>
      </c>
      <c r="C149" s="218"/>
      <c r="D149" s="223"/>
      <c r="E149" s="223"/>
      <c r="F149" s="225"/>
      <c r="G149" s="227"/>
      <c r="H149" s="223"/>
      <c r="I149" s="223"/>
      <c r="J149" s="225"/>
      <c r="K149" s="227"/>
      <c r="L149" s="223"/>
      <c r="M149" s="213"/>
    </row>
    <row r="150" spans="1:13" s="54" customFormat="1" x14ac:dyDescent="0.45">
      <c r="A150" s="218">
        <v>110</v>
      </c>
      <c r="B150" s="229" t="s">
        <v>73</v>
      </c>
      <c r="C150" s="218"/>
      <c r="D150" s="223">
        <v>712052103002</v>
      </c>
      <c r="E150" s="223" t="s">
        <v>789</v>
      </c>
      <c r="F150" s="227" t="s">
        <v>474</v>
      </c>
      <c r="G150" s="227" t="s">
        <v>120</v>
      </c>
      <c r="H150" s="223" t="s">
        <v>503</v>
      </c>
      <c r="I150" s="223" t="s">
        <v>789</v>
      </c>
      <c r="J150" s="227" t="s">
        <v>474</v>
      </c>
      <c r="K150" s="227" t="s">
        <v>120</v>
      </c>
      <c r="L150" s="223" t="s">
        <v>503</v>
      </c>
      <c r="M150" s="213">
        <v>32800</v>
      </c>
    </row>
    <row r="151" spans="1:13" s="54" customFormat="1" x14ac:dyDescent="0.45">
      <c r="A151" s="218"/>
      <c r="B151" s="246" t="s">
        <v>758</v>
      </c>
      <c r="C151" s="218"/>
      <c r="D151" s="223"/>
      <c r="E151" s="223"/>
      <c r="F151" s="225"/>
      <c r="G151" s="227"/>
      <c r="H151" s="223"/>
      <c r="I151" s="223"/>
      <c r="J151" s="225"/>
      <c r="K151" s="227"/>
      <c r="L151" s="223"/>
      <c r="M151" s="213"/>
    </row>
    <row r="152" spans="1:13" s="54" customFormat="1" x14ac:dyDescent="0.45">
      <c r="A152" s="218">
        <v>111</v>
      </c>
      <c r="B152" s="229" t="s">
        <v>73</v>
      </c>
      <c r="C152" s="218"/>
      <c r="D152" s="223">
        <v>712053702001</v>
      </c>
      <c r="E152" s="231" t="s">
        <v>69</v>
      </c>
      <c r="F152" s="227" t="s">
        <v>604</v>
      </c>
      <c r="G152" s="227" t="s">
        <v>127</v>
      </c>
      <c r="H152" s="223" t="s">
        <v>96</v>
      </c>
      <c r="I152" s="231" t="s">
        <v>69</v>
      </c>
      <c r="J152" s="227" t="s">
        <v>604</v>
      </c>
      <c r="K152" s="227" t="s">
        <v>127</v>
      </c>
      <c r="L152" s="223" t="s">
        <v>96</v>
      </c>
      <c r="M152" s="213">
        <v>29610</v>
      </c>
    </row>
    <row r="153" spans="1:13" s="54" customFormat="1" x14ac:dyDescent="0.45">
      <c r="A153" s="218">
        <v>112</v>
      </c>
      <c r="B153" s="244" t="s">
        <v>273</v>
      </c>
      <c r="C153" s="218" t="s">
        <v>796</v>
      </c>
      <c r="D153" s="223">
        <v>712054611002</v>
      </c>
      <c r="E153" s="231" t="s">
        <v>69</v>
      </c>
      <c r="F153" s="227" t="s">
        <v>584</v>
      </c>
      <c r="G153" s="227" t="s">
        <v>130</v>
      </c>
      <c r="H153" s="223" t="s">
        <v>585</v>
      </c>
      <c r="I153" s="231" t="s">
        <v>69</v>
      </c>
      <c r="J153" s="227" t="s">
        <v>584</v>
      </c>
      <c r="K153" s="227" t="s">
        <v>130</v>
      </c>
      <c r="L153" s="223" t="s">
        <v>585</v>
      </c>
      <c r="M153" s="213">
        <v>50240</v>
      </c>
    </row>
    <row r="154" spans="1:13" s="54" customFormat="1" x14ac:dyDescent="0.45">
      <c r="A154" s="218">
        <v>113</v>
      </c>
      <c r="B154" s="229" t="s">
        <v>274</v>
      </c>
      <c r="C154" s="218" t="s">
        <v>796</v>
      </c>
      <c r="D154" s="223">
        <v>712054611004</v>
      </c>
      <c r="E154" s="231" t="s">
        <v>69</v>
      </c>
      <c r="F154" s="227" t="s">
        <v>584</v>
      </c>
      <c r="G154" s="227" t="s">
        <v>130</v>
      </c>
      <c r="H154" s="223" t="s">
        <v>585</v>
      </c>
      <c r="I154" s="231" t="s">
        <v>69</v>
      </c>
      <c r="J154" s="227" t="s">
        <v>584</v>
      </c>
      <c r="K154" s="227" t="s">
        <v>130</v>
      </c>
      <c r="L154" s="223" t="s">
        <v>585</v>
      </c>
      <c r="M154" s="213">
        <v>34680</v>
      </c>
    </row>
    <row r="155" spans="1:13" s="54" customFormat="1" x14ac:dyDescent="0.45">
      <c r="A155" s="218">
        <v>114</v>
      </c>
      <c r="B155" s="229" t="s">
        <v>275</v>
      </c>
      <c r="C155" s="218" t="s">
        <v>802</v>
      </c>
      <c r="D155" s="223">
        <v>712054611007</v>
      </c>
      <c r="E155" s="231" t="s">
        <v>69</v>
      </c>
      <c r="F155" s="227" t="s">
        <v>584</v>
      </c>
      <c r="G155" s="227" t="s">
        <v>130</v>
      </c>
      <c r="H155" s="223" t="s">
        <v>517</v>
      </c>
      <c r="I155" s="231" t="s">
        <v>69</v>
      </c>
      <c r="J155" s="227" t="s">
        <v>584</v>
      </c>
      <c r="K155" s="227" t="s">
        <v>130</v>
      </c>
      <c r="L155" s="223" t="s">
        <v>517</v>
      </c>
      <c r="M155" s="213">
        <v>22920</v>
      </c>
    </row>
    <row r="156" spans="1:13" s="54" customFormat="1" x14ac:dyDescent="0.45">
      <c r="A156" s="218">
        <v>115</v>
      </c>
      <c r="B156" s="229" t="s">
        <v>73</v>
      </c>
      <c r="C156" s="218"/>
      <c r="D156" s="223">
        <v>712054611003</v>
      </c>
      <c r="E156" s="231" t="s">
        <v>69</v>
      </c>
      <c r="F156" s="227" t="s">
        <v>584</v>
      </c>
      <c r="G156" s="227" t="s">
        <v>130</v>
      </c>
      <c r="H156" s="223" t="s">
        <v>580</v>
      </c>
      <c r="I156" s="231" t="s">
        <v>69</v>
      </c>
      <c r="J156" s="227" t="s">
        <v>584</v>
      </c>
      <c r="K156" s="227" t="s">
        <v>130</v>
      </c>
      <c r="L156" s="223" t="s">
        <v>580</v>
      </c>
      <c r="M156" s="213">
        <v>24825</v>
      </c>
    </row>
    <row r="157" spans="1:13" s="54" customFormat="1" x14ac:dyDescent="0.45">
      <c r="A157" s="218"/>
      <c r="B157" s="232" t="s">
        <v>81</v>
      </c>
      <c r="C157" s="218"/>
      <c r="D157" s="223"/>
      <c r="E157" s="223"/>
      <c r="F157" s="227"/>
      <c r="G157" s="227"/>
      <c r="H157" s="223"/>
      <c r="I157" s="223"/>
      <c r="J157" s="227"/>
      <c r="K157" s="227"/>
      <c r="L157" s="223"/>
      <c r="M157" s="213"/>
    </row>
    <row r="158" spans="1:13" s="54" customFormat="1" x14ac:dyDescent="0.45">
      <c r="A158" s="218">
        <v>116</v>
      </c>
      <c r="B158" s="226" t="s">
        <v>278</v>
      </c>
      <c r="C158" s="218" t="s">
        <v>802</v>
      </c>
      <c r="D158" s="231" t="s">
        <v>69</v>
      </c>
      <c r="E158" s="231" t="s">
        <v>69</v>
      </c>
      <c r="F158" s="227" t="s">
        <v>279</v>
      </c>
      <c r="G158" s="227" t="s">
        <v>769</v>
      </c>
      <c r="H158" s="231" t="s">
        <v>69</v>
      </c>
      <c r="I158" s="231" t="s">
        <v>69</v>
      </c>
      <c r="J158" s="227" t="s">
        <v>279</v>
      </c>
      <c r="K158" s="227" t="s">
        <v>769</v>
      </c>
      <c r="L158" s="231" t="s">
        <v>69</v>
      </c>
      <c r="M158" s="213">
        <v>13580</v>
      </c>
    </row>
    <row r="159" spans="1:13" s="54" customFormat="1" x14ac:dyDescent="0.45">
      <c r="A159" s="218">
        <v>117</v>
      </c>
      <c r="B159" s="226" t="s">
        <v>280</v>
      </c>
      <c r="C159" s="218" t="s">
        <v>796</v>
      </c>
      <c r="D159" s="231" t="s">
        <v>69</v>
      </c>
      <c r="E159" s="231" t="s">
        <v>69</v>
      </c>
      <c r="F159" s="227" t="s">
        <v>281</v>
      </c>
      <c r="G159" s="227" t="s">
        <v>769</v>
      </c>
      <c r="H159" s="231" t="s">
        <v>69</v>
      </c>
      <c r="I159" s="231" t="s">
        <v>69</v>
      </c>
      <c r="J159" s="227" t="s">
        <v>281</v>
      </c>
      <c r="K159" s="227" t="s">
        <v>769</v>
      </c>
      <c r="L159" s="231" t="s">
        <v>69</v>
      </c>
      <c r="M159" s="213">
        <v>12690</v>
      </c>
    </row>
    <row r="160" spans="1:13" s="54" customFormat="1" x14ac:dyDescent="0.45">
      <c r="A160" s="218">
        <v>118</v>
      </c>
      <c r="B160" s="226" t="s">
        <v>282</v>
      </c>
      <c r="C160" s="218" t="s">
        <v>802</v>
      </c>
      <c r="D160" s="231" t="s">
        <v>69</v>
      </c>
      <c r="E160" s="231" t="s">
        <v>69</v>
      </c>
      <c r="F160" s="227" t="s">
        <v>281</v>
      </c>
      <c r="G160" s="227" t="s">
        <v>769</v>
      </c>
      <c r="H160" s="231" t="s">
        <v>69</v>
      </c>
      <c r="I160" s="231" t="s">
        <v>69</v>
      </c>
      <c r="J160" s="227" t="s">
        <v>281</v>
      </c>
      <c r="K160" s="227" t="s">
        <v>769</v>
      </c>
      <c r="L160" s="231" t="s">
        <v>69</v>
      </c>
      <c r="M160" s="213">
        <v>12440</v>
      </c>
    </row>
    <row r="161" spans="1:13" s="54" customFormat="1" x14ac:dyDescent="0.45">
      <c r="A161" s="218">
        <v>119</v>
      </c>
      <c r="B161" s="226" t="s">
        <v>283</v>
      </c>
      <c r="C161" s="218" t="s">
        <v>796</v>
      </c>
      <c r="D161" s="231" t="s">
        <v>69</v>
      </c>
      <c r="E161" s="231" t="s">
        <v>69</v>
      </c>
      <c r="F161" s="227" t="s">
        <v>281</v>
      </c>
      <c r="G161" s="227" t="s">
        <v>769</v>
      </c>
      <c r="H161" s="231" t="s">
        <v>69</v>
      </c>
      <c r="I161" s="231" t="s">
        <v>69</v>
      </c>
      <c r="J161" s="227" t="s">
        <v>281</v>
      </c>
      <c r="K161" s="227" t="s">
        <v>769</v>
      </c>
      <c r="L161" s="231" t="s">
        <v>69</v>
      </c>
      <c r="M161" s="213">
        <v>11960</v>
      </c>
    </row>
    <row r="162" spans="1:13" s="54" customFormat="1" x14ac:dyDescent="0.45">
      <c r="A162" s="218"/>
      <c r="B162" s="230" t="s">
        <v>284</v>
      </c>
      <c r="C162" s="218"/>
      <c r="D162" s="223"/>
      <c r="E162" s="223"/>
      <c r="F162" s="225"/>
      <c r="G162" s="227"/>
      <c r="H162" s="223"/>
      <c r="I162" s="223"/>
      <c r="J162" s="225"/>
      <c r="K162" s="227"/>
      <c r="L162" s="223"/>
      <c r="M162" s="213"/>
    </row>
    <row r="163" spans="1:13" s="54" customFormat="1" x14ac:dyDescent="0.45">
      <c r="A163" s="218">
        <v>120</v>
      </c>
      <c r="B163" s="229" t="s">
        <v>285</v>
      </c>
      <c r="C163" s="218" t="s">
        <v>802</v>
      </c>
      <c r="D163" s="223">
        <v>712053701002</v>
      </c>
      <c r="E163" s="231" t="s">
        <v>69</v>
      </c>
      <c r="F163" s="227" t="s">
        <v>602</v>
      </c>
      <c r="G163" s="227" t="s">
        <v>127</v>
      </c>
      <c r="H163" s="223" t="s">
        <v>509</v>
      </c>
      <c r="I163" s="231" t="s">
        <v>69</v>
      </c>
      <c r="J163" s="227" t="s">
        <v>602</v>
      </c>
      <c r="K163" s="227" t="s">
        <v>127</v>
      </c>
      <c r="L163" s="223" t="s">
        <v>509</v>
      </c>
      <c r="M163" s="213">
        <v>27480</v>
      </c>
    </row>
    <row r="164" spans="1:13" s="54" customFormat="1" x14ac:dyDescent="0.45">
      <c r="A164" s="218">
        <v>121</v>
      </c>
      <c r="B164" s="229" t="s">
        <v>287</v>
      </c>
      <c r="C164" s="218" t="s">
        <v>796</v>
      </c>
      <c r="D164" s="223">
        <v>712054611006</v>
      </c>
      <c r="E164" s="231" t="s">
        <v>69</v>
      </c>
      <c r="F164" s="227" t="s">
        <v>584</v>
      </c>
      <c r="G164" s="227" t="s">
        <v>130</v>
      </c>
      <c r="H164" s="223" t="s">
        <v>517</v>
      </c>
      <c r="I164" s="231" t="s">
        <v>69</v>
      </c>
      <c r="J164" s="227" t="s">
        <v>584</v>
      </c>
      <c r="K164" s="227" t="s">
        <v>130</v>
      </c>
      <c r="L164" s="223" t="s">
        <v>517</v>
      </c>
      <c r="M164" s="213">
        <v>23820</v>
      </c>
    </row>
    <row r="165" spans="1:13" s="54" customFormat="1" x14ac:dyDescent="0.45">
      <c r="A165" s="218"/>
      <c r="B165" s="230" t="s">
        <v>288</v>
      </c>
      <c r="C165" s="218"/>
      <c r="D165" s="223"/>
      <c r="E165" s="223"/>
      <c r="F165" s="225"/>
      <c r="G165" s="227"/>
      <c r="H165" s="223"/>
      <c r="I165" s="223"/>
      <c r="J165" s="225"/>
      <c r="K165" s="227"/>
      <c r="L165" s="223"/>
      <c r="M165" s="213"/>
    </row>
    <row r="166" spans="1:13" s="54" customFormat="1" x14ac:dyDescent="0.45">
      <c r="A166" s="218"/>
      <c r="B166" s="232" t="s">
        <v>136</v>
      </c>
      <c r="C166" s="218"/>
      <c r="D166" s="223"/>
      <c r="E166" s="223"/>
      <c r="F166" s="225"/>
      <c r="G166" s="225"/>
      <c r="H166" s="223"/>
      <c r="I166" s="223"/>
      <c r="J166" s="225"/>
      <c r="K166" s="225"/>
      <c r="L166" s="223"/>
      <c r="M166" s="213"/>
    </row>
    <row r="167" spans="1:13" s="54" customFormat="1" x14ac:dyDescent="0.45">
      <c r="A167" s="218">
        <v>122</v>
      </c>
      <c r="B167" s="226" t="s">
        <v>289</v>
      </c>
      <c r="C167" s="218" t="s">
        <v>800</v>
      </c>
      <c r="D167" s="231" t="s">
        <v>69</v>
      </c>
      <c r="E167" s="231" t="s">
        <v>69</v>
      </c>
      <c r="F167" s="227" t="s">
        <v>290</v>
      </c>
      <c r="G167" s="227" t="s">
        <v>763</v>
      </c>
      <c r="H167" s="231" t="s">
        <v>69</v>
      </c>
      <c r="I167" s="231" t="s">
        <v>69</v>
      </c>
      <c r="J167" s="227" t="s">
        <v>290</v>
      </c>
      <c r="K167" s="227" t="s">
        <v>763</v>
      </c>
      <c r="L167" s="231" t="s">
        <v>69</v>
      </c>
      <c r="M167" s="213">
        <v>15440</v>
      </c>
    </row>
    <row r="168" spans="1:13" s="54" customFormat="1" x14ac:dyDescent="0.45">
      <c r="A168" s="218"/>
      <c r="B168" s="230" t="s">
        <v>291</v>
      </c>
      <c r="C168" s="218"/>
      <c r="D168" s="223"/>
      <c r="E168" s="223"/>
      <c r="F168" s="225"/>
      <c r="G168" s="227"/>
      <c r="H168" s="223"/>
      <c r="I168" s="223"/>
      <c r="J168" s="225"/>
      <c r="K168" s="227"/>
      <c r="L168" s="223"/>
      <c r="M168" s="213"/>
    </row>
    <row r="169" spans="1:13" s="54" customFormat="1" x14ac:dyDescent="0.45">
      <c r="A169" s="218"/>
      <c r="B169" s="232" t="s">
        <v>81</v>
      </c>
      <c r="C169" s="218"/>
      <c r="D169" s="223"/>
      <c r="E169" s="223"/>
      <c r="F169" s="225"/>
      <c r="G169" s="225"/>
      <c r="H169" s="223"/>
      <c r="I169" s="223"/>
      <c r="J169" s="225"/>
      <c r="K169" s="225"/>
      <c r="L169" s="223"/>
      <c r="M169" s="213"/>
    </row>
    <row r="170" spans="1:13" s="54" customFormat="1" x14ac:dyDescent="0.45">
      <c r="A170" s="218">
        <v>123</v>
      </c>
      <c r="B170" s="226" t="s">
        <v>292</v>
      </c>
      <c r="C170" s="218" t="s">
        <v>802</v>
      </c>
      <c r="D170" s="231" t="s">
        <v>69</v>
      </c>
      <c r="E170" s="231" t="s">
        <v>69</v>
      </c>
      <c r="F170" s="227" t="s">
        <v>622</v>
      </c>
      <c r="G170" s="227" t="s">
        <v>769</v>
      </c>
      <c r="H170" s="231" t="s">
        <v>69</v>
      </c>
      <c r="I170" s="231" t="s">
        <v>69</v>
      </c>
      <c r="J170" s="227" t="s">
        <v>622</v>
      </c>
      <c r="K170" s="227" t="s">
        <v>769</v>
      </c>
      <c r="L170" s="231" t="s">
        <v>69</v>
      </c>
      <c r="M170" s="213">
        <v>16230</v>
      </c>
    </row>
    <row r="171" spans="1:13" s="54" customFormat="1" x14ac:dyDescent="0.45">
      <c r="A171" s="218"/>
      <c r="B171" s="230" t="s">
        <v>294</v>
      </c>
      <c r="C171" s="218"/>
      <c r="D171" s="223"/>
      <c r="E171" s="223"/>
      <c r="F171" s="225"/>
      <c r="G171" s="227"/>
      <c r="H171" s="223"/>
      <c r="I171" s="223"/>
      <c r="J171" s="225"/>
      <c r="K171" s="227"/>
      <c r="L171" s="223"/>
      <c r="M171" s="213"/>
    </row>
    <row r="172" spans="1:13" s="54" customFormat="1" x14ac:dyDescent="0.45">
      <c r="A172" s="218">
        <v>124</v>
      </c>
      <c r="B172" s="229" t="s">
        <v>295</v>
      </c>
      <c r="C172" s="218" t="s">
        <v>796</v>
      </c>
      <c r="D172" s="223">
        <v>712054706001</v>
      </c>
      <c r="E172" s="231" t="s">
        <v>69</v>
      </c>
      <c r="F172" s="227" t="s">
        <v>608</v>
      </c>
      <c r="G172" s="227" t="s">
        <v>130</v>
      </c>
      <c r="H172" s="223" t="s">
        <v>517</v>
      </c>
      <c r="I172" s="231" t="s">
        <v>69</v>
      </c>
      <c r="J172" s="227" t="s">
        <v>608</v>
      </c>
      <c r="K172" s="227" t="s">
        <v>130</v>
      </c>
      <c r="L172" s="223" t="s">
        <v>517</v>
      </c>
      <c r="M172" s="213">
        <v>20780</v>
      </c>
    </row>
    <row r="173" spans="1:13" s="54" customFormat="1" x14ac:dyDescent="0.45">
      <c r="A173" s="218">
        <v>125</v>
      </c>
      <c r="B173" s="229" t="s">
        <v>297</v>
      </c>
      <c r="C173" s="218" t="s">
        <v>804</v>
      </c>
      <c r="D173" s="223">
        <v>712054708001</v>
      </c>
      <c r="E173" s="231" t="s">
        <v>69</v>
      </c>
      <c r="F173" s="227" t="s">
        <v>610</v>
      </c>
      <c r="G173" s="227" t="s">
        <v>130</v>
      </c>
      <c r="H173" s="223" t="s">
        <v>522</v>
      </c>
      <c r="I173" s="231" t="s">
        <v>69</v>
      </c>
      <c r="J173" s="227" t="s">
        <v>610</v>
      </c>
      <c r="K173" s="227" t="s">
        <v>130</v>
      </c>
      <c r="L173" s="223" t="s">
        <v>522</v>
      </c>
      <c r="M173" s="213">
        <v>16960</v>
      </c>
    </row>
    <row r="174" spans="1:13" s="54" customFormat="1" x14ac:dyDescent="0.45">
      <c r="A174" s="218"/>
      <c r="B174" s="232" t="s">
        <v>81</v>
      </c>
      <c r="C174" s="218"/>
      <c r="D174" s="223"/>
      <c r="E174" s="223"/>
      <c r="F174" s="227"/>
      <c r="G174" s="227"/>
      <c r="H174" s="223"/>
      <c r="I174" s="223"/>
      <c r="J174" s="227"/>
      <c r="K174" s="227"/>
      <c r="L174" s="223"/>
      <c r="M174" s="213"/>
    </row>
    <row r="175" spans="1:13" s="54" customFormat="1" x14ac:dyDescent="0.45">
      <c r="A175" s="218">
        <v>126</v>
      </c>
      <c r="B175" s="226" t="s">
        <v>299</v>
      </c>
      <c r="C175" s="218" t="s">
        <v>804</v>
      </c>
      <c r="D175" s="223"/>
      <c r="E175" s="231" t="s">
        <v>69</v>
      </c>
      <c r="F175" s="227" t="s">
        <v>302</v>
      </c>
      <c r="G175" s="227" t="s">
        <v>769</v>
      </c>
      <c r="H175" s="223"/>
      <c r="I175" s="231" t="s">
        <v>69</v>
      </c>
      <c r="J175" s="227" t="s">
        <v>302</v>
      </c>
      <c r="K175" s="227" t="s">
        <v>769</v>
      </c>
      <c r="L175" s="223"/>
      <c r="M175" s="213">
        <v>11020</v>
      </c>
    </row>
    <row r="176" spans="1:13" s="54" customFormat="1" x14ac:dyDescent="0.45">
      <c r="A176" s="218">
        <v>127</v>
      </c>
      <c r="B176" s="226" t="s">
        <v>301</v>
      </c>
      <c r="C176" s="218" t="s">
        <v>796</v>
      </c>
      <c r="D176" s="223"/>
      <c r="E176" s="231" t="s">
        <v>69</v>
      </c>
      <c r="F176" s="227" t="s">
        <v>302</v>
      </c>
      <c r="G176" s="227" t="s">
        <v>769</v>
      </c>
      <c r="H176" s="223"/>
      <c r="I176" s="231" t="s">
        <v>69</v>
      </c>
      <c r="J176" s="227" t="s">
        <v>302</v>
      </c>
      <c r="K176" s="227" t="s">
        <v>769</v>
      </c>
      <c r="L176" s="223"/>
      <c r="M176" s="213">
        <v>11510</v>
      </c>
    </row>
    <row r="177" spans="1:13" s="54" customFormat="1" x14ac:dyDescent="0.45">
      <c r="A177" s="218"/>
      <c r="B177" s="222" t="s">
        <v>770</v>
      </c>
      <c r="C177" s="218"/>
      <c r="D177" s="223"/>
      <c r="E177" s="223"/>
      <c r="F177" s="224"/>
      <c r="G177" s="225"/>
      <c r="H177" s="223"/>
      <c r="I177" s="223"/>
      <c r="J177" s="224"/>
      <c r="K177" s="225"/>
      <c r="L177" s="223"/>
      <c r="M177" s="213"/>
    </row>
    <row r="178" spans="1:13" s="54" customFormat="1" x14ac:dyDescent="0.45">
      <c r="A178" s="218">
        <v>128</v>
      </c>
      <c r="B178" s="229" t="s">
        <v>304</v>
      </c>
      <c r="C178" s="218" t="s">
        <v>802</v>
      </c>
      <c r="D178" s="223">
        <v>712062104004</v>
      </c>
      <c r="E178" s="223" t="s">
        <v>791</v>
      </c>
      <c r="F178" s="227" t="s">
        <v>640</v>
      </c>
      <c r="G178" s="227" t="s">
        <v>120</v>
      </c>
      <c r="H178" s="223" t="s">
        <v>499</v>
      </c>
      <c r="I178" s="223" t="s">
        <v>791</v>
      </c>
      <c r="J178" s="227" t="s">
        <v>640</v>
      </c>
      <c r="K178" s="227" t="s">
        <v>120</v>
      </c>
      <c r="L178" s="223" t="s">
        <v>499</v>
      </c>
      <c r="M178" s="213">
        <v>42620</v>
      </c>
    </row>
    <row r="179" spans="1:13" s="54" customFormat="1" x14ac:dyDescent="0.45">
      <c r="A179" s="218"/>
      <c r="B179" s="230" t="s">
        <v>125</v>
      </c>
      <c r="C179" s="218"/>
      <c r="D179" s="223"/>
      <c r="E179" s="223"/>
      <c r="F179" s="225"/>
      <c r="G179" s="227"/>
      <c r="H179" s="223"/>
      <c r="I179" s="223"/>
      <c r="J179" s="225"/>
      <c r="K179" s="227"/>
      <c r="L179" s="223"/>
      <c r="M179" s="213"/>
    </row>
    <row r="180" spans="1:13" s="54" customFormat="1" x14ac:dyDescent="0.45">
      <c r="A180" s="218">
        <v>129</v>
      </c>
      <c r="B180" s="229" t="s">
        <v>306</v>
      </c>
      <c r="C180" s="218" t="s">
        <v>802</v>
      </c>
      <c r="D180" s="223">
        <v>712064101010</v>
      </c>
      <c r="E180" s="231" t="s">
        <v>69</v>
      </c>
      <c r="F180" s="227" t="s">
        <v>516</v>
      </c>
      <c r="G180" s="227" t="s">
        <v>130</v>
      </c>
      <c r="H180" s="223" t="s">
        <v>517</v>
      </c>
      <c r="I180" s="231" t="s">
        <v>69</v>
      </c>
      <c r="J180" s="227" t="s">
        <v>516</v>
      </c>
      <c r="K180" s="227" t="s">
        <v>130</v>
      </c>
      <c r="L180" s="223" t="s">
        <v>517</v>
      </c>
      <c r="M180" s="213">
        <v>22490</v>
      </c>
    </row>
    <row r="181" spans="1:13" s="54" customFormat="1" x14ac:dyDescent="0.45">
      <c r="A181" s="218">
        <v>130</v>
      </c>
      <c r="B181" s="229" t="s">
        <v>307</v>
      </c>
      <c r="C181" s="218" t="s">
        <v>798</v>
      </c>
      <c r="D181" s="223">
        <v>712064101011</v>
      </c>
      <c r="E181" s="231" t="s">
        <v>69</v>
      </c>
      <c r="F181" s="227" t="s">
        <v>516</v>
      </c>
      <c r="G181" s="227" t="s">
        <v>130</v>
      </c>
      <c r="H181" s="223" t="s">
        <v>517</v>
      </c>
      <c r="I181" s="231" t="s">
        <v>69</v>
      </c>
      <c r="J181" s="227" t="s">
        <v>516</v>
      </c>
      <c r="K181" s="227" t="s">
        <v>130</v>
      </c>
      <c r="L181" s="223" t="s">
        <v>517</v>
      </c>
      <c r="M181" s="213">
        <v>19970</v>
      </c>
    </row>
    <row r="182" spans="1:13" s="54" customFormat="1" x14ac:dyDescent="0.45">
      <c r="A182" s="218"/>
      <c r="B182" s="232" t="s">
        <v>81</v>
      </c>
      <c r="C182" s="218"/>
      <c r="D182" s="223"/>
      <c r="E182" s="223"/>
      <c r="F182" s="227"/>
      <c r="G182" s="227"/>
      <c r="H182" s="223"/>
      <c r="I182" s="223"/>
      <c r="J182" s="227"/>
      <c r="K182" s="227"/>
      <c r="L182" s="223"/>
      <c r="M182" s="213"/>
    </row>
    <row r="183" spans="1:13" s="54" customFormat="1" x14ac:dyDescent="0.45">
      <c r="A183" s="218">
        <v>131</v>
      </c>
      <c r="B183" s="226" t="s">
        <v>313</v>
      </c>
      <c r="C183" s="218" t="s">
        <v>804</v>
      </c>
      <c r="D183" s="231" t="s">
        <v>69</v>
      </c>
      <c r="E183" s="231" t="s">
        <v>69</v>
      </c>
      <c r="F183" s="227" t="s">
        <v>110</v>
      </c>
      <c r="G183" s="227" t="s">
        <v>765</v>
      </c>
      <c r="H183" s="231" t="s">
        <v>69</v>
      </c>
      <c r="I183" s="231" t="s">
        <v>69</v>
      </c>
      <c r="J183" s="227" t="s">
        <v>110</v>
      </c>
      <c r="K183" s="227" t="s">
        <v>765</v>
      </c>
      <c r="L183" s="231" t="s">
        <v>69</v>
      </c>
      <c r="M183" s="213">
        <v>9000</v>
      </c>
    </row>
    <row r="184" spans="1:13" s="54" customFormat="1" x14ac:dyDescent="0.45">
      <c r="A184" s="218">
        <v>132</v>
      </c>
      <c r="B184" s="226" t="s">
        <v>314</v>
      </c>
      <c r="C184" s="218" t="s">
        <v>799</v>
      </c>
      <c r="D184" s="231" t="s">
        <v>69</v>
      </c>
      <c r="E184" s="231" t="s">
        <v>69</v>
      </c>
      <c r="F184" s="227" t="s">
        <v>110</v>
      </c>
      <c r="G184" s="227" t="s">
        <v>765</v>
      </c>
      <c r="H184" s="231" t="s">
        <v>69</v>
      </c>
      <c r="I184" s="231" t="s">
        <v>69</v>
      </c>
      <c r="J184" s="227" t="s">
        <v>110</v>
      </c>
      <c r="K184" s="227" t="s">
        <v>765</v>
      </c>
      <c r="L184" s="231" t="s">
        <v>69</v>
      </c>
      <c r="M184" s="213">
        <v>9000</v>
      </c>
    </row>
    <row r="185" spans="1:13" s="54" customFormat="1" x14ac:dyDescent="0.45">
      <c r="A185" s="218">
        <v>133</v>
      </c>
      <c r="B185" s="226" t="s">
        <v>315</v>
      </c>
      <c r="C185" s="218" t="s">
        <v>802</v>
      </c>
      <c r="D185" s="231" t="s">
        <v>69</v>
      </c>
      <c r="E185" s="231" t="s">
        <v>69</v>
      </c>
      <c r="F185" s="227" t="s">
        <v>110</v>
      </c>
      <c r="G185" s="227" t="s">
        <v>765</v>
      </c>
      <c r="H185" s="231" t="s">
        <v>69</v>
      </c>
      <c r="I185" s="231" t="s">
        <v>69</v>
      </c>
      <c r="J185" s="227" t="s">
        <v>110</v>
      </c>
      <c r="K185" s="227" t="s">
        <v>765</v>
      </c>
      <c r="L185" s="231" t="s">
        <v>69</v>
      </c>
      <c r="M185" s="213">
        <v>9000</v>
      </c>
    </row>
    <row r="186" spans="1:13" s="54" customFormat="1" x14ac:dyDescent="0.45">
      <c r="A186" s="218"/>
      <c r="B186" s="230" t="s">
        <v>331</v>
      </c>
      <c r="C186" s="218"/>
      <c r="D186" s="223"/>
      <c r="E186" s="223"/>
      <c r="F186" s="225"/>
      <c r="G186" s="227"/>
      <c r="H186" s="223"/>
      <c r="I186" s="223"/>
      <c r="J186" s="225"/>
      <c r="K186" s="227"/>
      <c r="L186" s="223"/>
      <c r="M186" s="213"/>
    </row>
    <row r="187" spans="1:13" s="54" customFormat="1" x14ac:dyDescent="0.45">
      <c r="A187" s="218"/>
      <c r="B187" s="232" t="s">
        <v>81</v>
      </c>
      <c r="C187" s="218"/>
      <c r="D187" s="223"/>
      <c r="E187" s="223"/>
      <c r="F187" s="225"/>
      <c r="G187" s="225"/>
      <c r="H187" s="223"/>
      <c r="I187" s="223"/>
      <c r="J187" s="225"/>
      <c r="K187" s="225"/>
      <c r="L187" s="223"/>
      <c r="M187" s="213"/>
    </row>
    <row r="188" spans="1:13" s="54" customFormat="1" x14ac:dyDescent="0.45">
      <c r="A188" s="218">
        <v>134</v>
      </c>
      <c r="B188" s="226" t="s">
        <v>332</v>
      </c>
      <c r="C188" s="218" t="s">
        <v>802</v>
      </c>
      <c r="D188" s="231" t="s">
        <v>69</v>
      </c>
      <c r="E188" s="231" t="s">
        <v>69</v>
      </c>
      <c r="F188" s="227" t="s">
        <v>660</v>
      </c>
      <c r="G188" s="227" t="s">
        <v>769</v>
      </c>
      <c r="H188" s="231" t="s">
        <v>69</v>
      </c>
      <c r="I188" s="231" t="s">
        <v>69</v>
      </c>
      <c r="J188" s="227" t="s">
        <v>660</v>
      </c>
      <c r="K188" s="227" t="s">
        <v>769</v>
      </c>
      <c r="L188" s="231" t="s">
        <v>69</v>
      </c>
      <c r="M188" s="213">
        <v>15920</v>
      </c>
    </row>
    <row r="189" spans="1:13" s="54" customFormat="1" x14ac:dyDescent="0.45">
      <c r="A189" s="218"/>
      <c r="B189" s="230" t="s">
        <v>325</v>
      </c>
      <c r="C189" s="218"/>
      <c r="D189" s="223"/>
      <c r="E189" s="223"/>
      <c r="F189" s="225"/>
      <c r="G189" s="227"/>
      <c r="H189" s="223"/>
      <c r="I189" s="223"/>
      <c r="J189" s="225"/>
      <c r="K189" s="227"/>
      <c r="L189" s="223"/>
      <c r="M189" s="213"/>
    </row>
    <row r="190" spans="1:13" s="54" customFormat="1" x14ac:dyDescent="0.45">
      <c r="A190" s="218">
        <v>135</v>
      </c>
      <c r="B190" s="229" t="s">
        <v>326</v>
      </c>
      <c r="C190" s="218" t="s">
        <v>802</v>
      </c>
      <c r="D190" s="223">
        <v>712064601001</v>
      </c>
      <c r="E190" s="231" t="s">
        <v>69</v>
      </c>
      <c r="F190" s="227" t="s">
        <v>646</v>
      </c>
      <c r="G190" s="227" t="s">
        <v>130</v>
      </c>
      <c r="H190" s="223" t="s">
        <v>522</v>
      </c>
      <c r="I190" s="231" t="s">
        <v>69</v>
      </c>
      <c r="J190" s="227" t="s">
        <v>646</v>
      </c>
      <c r="K190" s="227" t="s">
        <v>130</v>
      </c>
      <c r="L190" s="223" t="s">
        <v>522</v>
      </c>
      <c r="M190" s="213">
        <v>18480</v>
      </c>
    </row>
    <row r="191" spans="1:13" s="54" customFormat="1" x14ac:dyDescent="0.45">
      <c r="A191" s="218"/>
      <c r="B191" s="232" t="s">
        <v>136</v>
      </c>
      <c r="C191" s="218"/>
      <c r="D191" s="223"/>
      <c r="E191" s="223"/>
      <c r="F191" s="225"/>
      <c r="G191" s="225"/>
      <c r="H191" s="223"/>
      <c r="I191" s="223"/>
      <c r="J191" s="225"/>
      <c r="K191" s="225"/>
      <c r="L191" s="223"/>
      <c r="M191" s="213"/>
    </row>
    <row r="192" spans="1:13" s="54" customFormat="1" x14ac:dyDescent="0.45">
      <c r="A192" s="218">
        <v>136</v>
      </c>
      <c r="B192" s="226" t="s">
        <v>308</v>
      </c>
      <c r="C192" s="218" t="s">
        <v>799</v>
      </c>
      <c r="D192" s="231" t="s">
        <v>69</v>
      </c>
      <c r="E192" s="231" t="s">
        <v>69</v>
      </c>
      <c r="F192" s="227" t="s">
        <v>97</v>
      </c>
      <c r="G192" s="227" t="s">
        <v>763</v>
      </c>
      <c r="H192" s="231" t="s">
        <v>69</v>
      </c>
      <c r="I192" s="231" t="s">
        <v>69</v>
      </c>
      <c r="J192" s="227" t="s">
        <v>97</v>
      </c>
      <c r="K192" s="227" t="s">
        <v>763</v>
      </c>
      <c r="L192" s="231" t="s">
        <v>69</v>
      </c>
      <c r="M192" s="213">
        <v>20360</v>
      </c>
    </row>
    <row r="193" spans="1:13" s="54" customFormat="1" x14ac:dyDescent="0.45">
      <c r="A193" s="218">
        <v>137</v>
      </c>
      <c r="B193" s="226" t="s">
        <v>309</v>
      </c>
      <c r="C193" s="218" t="s">
        <v>796</v>
      </c>
      <c r="D193" s="231" t="s">
        <v>69</v>
      </c>
      <c r="E193" s="231" t="s">
        <v>69</v>
      </c>
      <c r="F193" s="227" t="s">
        <v>97</v>
      </c>
      <c r="G193" s="227" t="s">
        <v>763</v>
      </c>
      <c r="H193" s="231" t="s">
        <v>69</v>
      </c>
      <c r="I193" s="231" t="s">
        <v>69</v>
      </c>
      <c r="J193" s="227" t="s">
        <v>97</v>
      </c>
      <c r="K193" s="227" t="s">
        <v>763</v>
      </c>
      <c r="L193" s="231" t="s">
        <v>69</v>
      </c>
      <c r="M193" s="213">
        <v>17270</v>
      </c>
    </row>
    <row r="194" spans="1:13" s="54" customFormat="1" x14ac:dyDescent="0.45">
      <c r="A194" s="218"/>
      <c r="B194" s="232" t="s">
        <v>81</v>
      </c>
      <c r="C194" s="218"/>
      <c r="D194" s="223"/>
      <c r="E194" s="223"/>
      <c r="F194" s="225"/>
      <c r="G194" s="227"/>
      <c r="H194" s="223"/>
      <c r="I194" s="223"/>
      <c r="J194" s="225"/>
      <c r="K194" s="227"/>
      <c r="L194" s="223"/>
      <c r="M194" s="213"/>
    </row>
    <row r="195" spans="1:13" s="54" customFormat="1" x14ac:dyDescent="0.45">
      <c r="A195" s="218">
        <v>138</v>
      </c>
      <c r="B195" s="226" t="s">
        <v>310</v>
      </c>
      <c r="C195" s="218" t="s">
        <v>801</v>
      </c>
      <c r="D195" s="231" t="s">
        <v>69</v>
      </c>
      <c r="E195" s="231" t="s">
        <v>69</v>
      </c>
      <c r="F195" s="227" t="s">
        <v>665</v>
      </c>
      <c r="G195" s="227" t="s">
        <v>769</v>
      </c>
      <c r="H195" s="231" t="s">
        <v>69</v>
      </c>
      <c r="I195" s="231" t="s">
        <v>69</v>
      </c>
      <c r="J195" s="227" t="s">
        <v>665</v>
      </c>
      <c r="K195" s="227" t="s">
        <v>769</v>
      </c>
      <c r="L195" s="231" t="s">
        <v>69</v>
      </c>
      <c r="M195" s="213">
        <v>9780</v>
      </c>
    </row>
    <row r="196" spans="1:13" s="54" customFormat="1" x14ac:dyDescent="0.45">
      <c r="A196" s="218">
        <v>139</v>
      </c>
      <c r="B196" s="226" t="s">
        <v>339</v>
      </c>
      <c r="C196" s="218" t="s">
        <v>796</v>
      </c>
      <c r="D196" s="231" t="s">
        <v>69</v>
      </c>
      <c r="E196" s="231" t="s">
        <v>69</v>
      </c>
      <c r="F196" s="227" t="s">
        <v>340</v>
      </c>
      <c r="G196" s="227" t="s">
        <v>769</v>
      </c>
      <c r="H196" s="231" t="s">
        <v>69</v>
      </c>
      <c r="I196" s="231" t="s">
        <v>69</v>
      </c>
      <c r="J196" s="227" t="s">
        <v>340</v>
      </c>
      <c r="K196" s="227" t="s">
        <v>769</v>
      </c>
      <c r="L196" s="231" t="s">
        <v>69</v>
      </c>
      <c r="M196" s="213">
        <v>11980</v>
      </c>
    </row>
    <row r="197" spans="1:13" s="54" customFormat="1" x14ac:dyDescent="0.45">
      <c r="A197" s="218">
        <v>140</v>
      </c>
      <c r="B197" s="226" t="s">
        <v>321</v>
      </c>
      <c r="C197" s="218" t="s">
        <v>801</v>
      </c>
      <c r="D197" s="231" t="s">
        <v>69</v>
      </c>
      <c r="E197" s="231" t="s">
        <v>69</v>
      </c>
      <c r="F197" s="227" t="s">
        <v>233</v>
      </c>
      <c r="G197" s="227" t="s">
        <v>765</v>
      </c>
      <c r="H197" s="231" t="s">
        <v>69</v>
      </c>
      <c r="I197" s="231" t="s">
        <v>69</v>
      </c>
      <c r="J197" s="227" t="s">
        <v>233</v>
      </c>
      <c r="K197" s="227" t="s">
        <v>765</v>
      </c>
      <c r="L197" s="231" t="s">
        <v>69</v>
      </c>
      <c r="M197" s="213">
        <v>9000</v>
      </c>
    </row>
    <row r="198" spans="1:13" s="54" customFormat="1" x14ac:dyDescent="0.45">
      <c r="A198" s="218">
        <v>141</v>
      </c>
      <c r="B198" s="226" t="s">
        <v>324</v>
      </c>
      <c r="C198" s="218" t="s">
        <v>801</v>
      </c>
      <c r="D198" s="231" t="s">
        <v>69</v>
      </c>
      <c r="E198" s="231" t="s">
        <v>69</v>
      </c>
      <c r="F198" s="227" t="s">
        <v>233</v>
      </c>
      <c r="G198" s="227" t="s">
        <v>765</v>
      </c>
      <c r="H198" s="231" t="s">
        <v>69</v>
      </c>
      <c r="I198" s="231" t="s">
        <v>69</v>
      </c>
      <c r="J198" s="227" t="s">
        <v>233</v>
      </c>
      <c r="K198" s="227" t="s">
        <v>765</v>
      </c>
      <c r="L198" s="231" t="s">
        <v>69</v>
      </c>
      <c r="M198" s="213">
        <v>9000</v>
      </c>
    </row>
    <row r="199" spans="1:13" s="54" customFormat="1" x14ac:dyDescent="0.45">
      <c r="A199" s="218">
        <v>142</v>
      </c>
      <c r="B199" s="226" t="s">
        <v>73</v>
      </c>
      <c r="C199" s="218"/>
      <c r="D199" s="231" t="s">
        <v>69</v>
      </c>
      <c r="E199" s="231" t="s">
        <v>69</v>
      </c>
      <c r="F199" s="227" t="s">
        <v>233</v>
      </c>
      <c r="G199" s="227" t="s">
        <v>765</v>
      </c>
      <c r="H199" s="231" t="s">
        <v>69</v>
      </c>
      <c r="I199" s="231" t="s">
        <v>69</v>
      </c>
      <c r="J199" s="227" t="s">
        <v>233</v>
      </c>
      <c r="K199" s="227" t="s">
        <v>765</v>
      </c>
      <c r="L199" s="231" t="s">
        <v>69</v>
      </c>
      <c r="M199" s="213">
        <v>9000</v>
      </c>
    </row>
    <row r="200" spans="1:13" s="54" customFormat="1" x14ac:dyDescent="0.45">
      <c r="A200" s="218"/>
      <c r="B200" s="233" t="s">
        <v>759</v>
      </c>
      <c r="C200" s="218"/>
      <c r="D200" s="223"/>
      <c r="E200" s="223"/>
      <c r="F200" s="225"/>
      <c r="G200" s="227"/>
      <c r="H200" s="223"/>
      <c r="I200" s="223"/>
      <c r="J200" s="225"/>
      <c r="K200" s="227"/>
      <c r="L200" s="223"/>
      <c r="M200" s="213"/>
    </row>
    <row r="201" spans="1:13" s="54" customFormat="1" x14ac:dyDescent="0.45">
      <c r="A201" s="218">
        <v>143</v>
      </c>
      <c r="B201" s="226" t="s">
        <v>329</v>
      </c>
      <c r="C201" s="218" t="s">
        <v>802</v>
      </c>
      <c r="D201" s="223">
        <v>712063602002</v>
      </c>
      <c r="E201" s="231" t="s">
        <v>69</v>
      </c>
      <c r="F201" s="227" t="s">
        <v>642</v>
      </c>
      <c r="G201" s="227" t="s">
        <v>127</v>
      </c>
      <c r="H201" s="223" t="s">
        <v>509</v>
      </c>
      <c r="I201" s="231" t="s">
        <v>69</v>
      </c>
      <c r="J201" s="227" t="s">
        <v>642</v>
      </c>
      <c r="K201" s="227" t="s">
        <v>127</v>
      </c>
      <c r="L201" s="223" t="s">
        <v>509</v>
      </c>
      <c r="M201" s="213">
        <v>37410</v>
      </c>
    </row>
    <row r="202" spans="1:13" s="54" customFormat="1" x14ac:dyDescent="0.45">
      <c r="A202" s="218"/>
      <c r="B202" s="232" t="s">
        <v>81</v>
      </c>
      <c r="C202" s="218"/>
      <c r="D202" s="223"/>
      <c r="E202" s="223"/>
      <c r="F202" s="227"/>
      <c r="G202" s="227"/>
      <c r="H202" s="223"/>
      <c r="I202" s="223"/>
      <c r="J202" s="227"/>
      <c r="K202" s="227"/>
      <c r="L202" s="223"/>
      <c r="M202" s="213"/>
    </row>
    <row r="203" spans="1:13" s="54" customFormat="1" x14ac:dyDescent="0.45">
      <c r="A203" s="218">
        <v>144</v>
      </c>
      <c r="B203" s="226" t="s">
        <v>312</v>
      </c>
      <c r="C203" s="218" t="s">
        <v>802</v>
      </c>
      <c r="D203" s="231" t="s">
        <v>69</v>
      </c>
      <c r="E203" s="231" t="s">
        <v>69</v>
      </c>
      <c r="F203" s="227" t="s">
        <v>110</v>
      </c>
      <c r="G203" s="227" t="s">
        <v>765</v>
      </c>
      <c r="H203" s="231" t="s">
        <v>69</v>
      </c>
      <c r="I203" s="231" t="s">
        <v>69</v>
      </c>
      <c r="J203" s="227" t="s">
        <v>110</v>
      </c>
      <c r="K203" s="227" t="s">
        <v>765</v>
      </c>
      <c r="L203" s="231" t="s">
        <v>69</v>
      </c>
      <c r="M203" s="213">
        <v>9000</v>
      </c>
    </row>
    <row r="204" spans="1:13" s="54" customFormat="1" x14ac:dyDescent="0.45">
      <c r="A204" s="218">
        <v>145</v>
      </c>
      <c r="B204" s="226" t="s">
        <v>316</v>
      </c>
      <c r="C204" s="218" t="s">
        <v>801</v>
      </c>
      <c r="D204" s="231" t="s">
        <v>69</v>
      </c>
      <c r="E204" s="231" t="s">
        <v>69</v>
      </c>
      <c r="F204" s="227" t="s">
        <v>110</v>
      </c>
      <c r="G204" s="227" t="s">
        <v>765</v>
      </c>
      <c r="H204" s="231" t="s">
        <v>69</v>
      </c>
      <c r="I204" s="231" t="s">
        <v>69</v>
      </c>
      <c r="J204" s="227" t="s">
        <v>110</v>
      </c>
      <c r="K204" s="227" t="s">
        <v>765</v>
      </c>
      <c r="L204" s="231" t="s">
        <v>69</v>
      </c>
      <c r="M204" s="213">
        <v>9000</v>
      </c>
    </row>
    <row r="205" spans="1:13" s="54" customFormat="1" x14ac:dyDescent="0.45">
      <c r="A205" s="218"/>
      <c r="B205" s="230" t="s">
        <v>334</v>
      </c>
      <c r="C205" s="218"/>
      <c r="D205" s="223"/>
      <c r="E205" s="223"/>
      <c r="F205" s="225"/>
      <c r="G205" s="227"/>
      <c r="H205" s="223"/>
      <c r="I205" s="223"/>
      <c r="J205" s="225"/>
      <c r="K205" s="227"/>
      <c r="L205" s="223"/>
      <c r="M205" s="213"/>
    </row>
    <row r="206" spans="1:13" s="54" customFormat="1" x14ac:dyDescent="0.45">
      <c r="A206" s="218">
        <v>146</v>
      </c>
      <c r="B206" s="229" t="s">
        <v>335</v>
      </c>
      <c r="C206" s="218" t="s">
        <v>796</v>
      </c>
      <c r="D206" s="223">
        <v>712064705001</v>
      </c>
      <c r="E206" s="231" t="s">
        <v>69</v>
      </c>
      <c r="F206" s="227" t="s">
        <v>648</v>
      </c>
      <c r="G206" s="227" t="s">
        <v>130</v>
      </c>
      <c r="H206" s="223" t="s">
        <v>517</v>
      </c>
      <c r="I206" s="231" t="s">
        <v>69</v>
      </c>
      <c r="J206" s="227" t="s">
        <v>648</v>
      </c>
      <c r="K206" s="227" t="s">
        <v>130</v>
      </c>
      <c r="L206" s="223" t="s">
        <v>517</v>
      </c>
      <c r="M206" s="213">
        <v>25660</v>
      </c>
    </row>
    <row r="207" spans="1:13" s="54" customFormat="1" x14ac:dyDescent="0.45">
      <c r="A207" s="218">
        <v>147</v>
      </c>
      <c r="B207" s="229" t="s">
        <v>337</v>
      </c>
      <c r="C207" s="218" t="s">
        <v>796</v>
      </c>
      <c r="D207" s="223">
        <v>712064706002</v>
      </c>
      <c r="E207" s="231" t="s">
        <v>69</v>
      </c>
      <c r="F207" s="227" t="s">
        <v>608</v>
      </c>
      <c r="G207" s="227" t="s">
        <v>130</v>
      </c>
      <c r="H207" s="223" t="s">
        <v>517</v>
      </c>
      <c r="I207" s="231" t="s">
        <v>69</v>
      </c>
      <c r="J207" s="227" t="s">
        <v>608</v>
      </c>
      <c r="K207" s="227" t="s">
        <v>130</v>
      </c>
      <c r="L207" s="223" t="s">
        <v>517</v>
      </c>
      <c r="M207" s="213">
        <v>20780</v>
      </c>
    </row>
    <row r="208" spans="1:13" s="54" customFormat="1" x14ac:dyDescent="0.45">
      <c r="A208" s="218"/>
      <c r="B208" s="232" t="s">
        <v>81</v>
      </c>
      <c r="C208" s="218"/>
      <c r="D208" s="223"/>
      <c r="E208" s="223"/>
      <c r="F208" s="225"/>
      <c r="G208" s="225"/>
      <c r="H208" s="223"/>
      <c r="I208" s="223"/>
      <c r="J208" s="225"/>
      <c r="K208" s="225"/>
      <c r="L208" s="223"/>
      <c r="M208" s="213"/>
    </row>
    <row r="209" spans="1:13" s="54" customFormat="1" x14ac:dyDescent="0.45">
      <c r="A209" s="218">
        <v>148</v>
      </c>
      <c r="B209" s="226" t="s">
        <v>338</v>
      </c>
      <c r="C209" s="218" t="s">
        <v>802</v>
      </c>
      <c r="D209" s="231" t="s">
        <v>69</v>
      </c>
      <c r="E209" s="231" t="s">
        <v>69</v>
      </c>
      <c r="F209" s="227" t="s">
        <v>660</v>
      </c>
      <c r="G209" s="227" t="s">
        <v>769</v>
      </c>
      <c r="H209" s="231" t="s">
        <v>69</v>
      </c>
      <c r="I209" s="231" t="s">
        <v>69</v>
      </c>
      <c r="J209" s="227" t="s">
        <v>660</v>
      </c>
      <c r="K209" s="227" t="s">
        <v>769</v>
      </c>
      <c r="L209" s="231" t="s">
        <v>69</v>
      </c>
      <c r="M209" s="213">
        <v>15920</v>
      </c>
    </row>
    <row r="210" spans="1:13" s="54" customFormat="1" x14ac:dyDescent="0.45">
      <c r="A210" s="218">
        <v>149</v>
      </c>
      <c r="B210" s="226" t="s">
        <v>317</v>
      </c>
      <c r="C210" s="218" t="s">
        <v>799</v>
      </c>
      <c r="D210" s="231" t="s">
        <v>69</v>
      </c>
      <c r="E210" s="231" t="s">
        <v>69</v>
      </c>
      <c r="F210" s="227" t="s">
        <v>110</v>
      </c>
      <c r="G210" s="227" t="s">
        <v>765</v>
      </c>
      <c r="H210" s="231" t="s">
        <v>69</v>
      </c>
      <c r="I210" s="231" t="s">
        <v>69</v>
      </c>
      <c r="J210" s="227" t="s">
        <v>110</v>
      </c>
      <c r="K210" s="227" t="s">
        <v>765</v>
      </c>
      <c r="L210" s="231" t="s">
        <v>69</v>
      </c>
      <c r="M210" s="213">
        <v>9000</v>
      </c>
    </row>
    <row r="211" spans="1:13" s="54" customFormat="1" x14ac:dyDescent="0.45">
      <c r="A211" s="218">
        <v>150</v>
      </c>
      <c r="B211" s="226" t="s">
        <v>318</v>
      </c>
      <c r="C211" s="218" t="s">
        <v>796</v>
      </c>
      <c r="D211" s="231" t="s">
        <v>69</v>
      </c>
      <c r="E211" s="231" t="s">
        <v>69</v>
      </c>
      <c r="F211" s="227" t="s">
        <v>110</v>
      </c>
      <c r="G211" s="227" t="s">
        <v>765</v>
      </c>
      <c r="H211" s="231" t="s">
        <v>69</v>
      </c>
      <c r="I211" s="231" t="s">
        <v>69</v>
      </c>
      <c r="J211" s="227" t="s">
        <v>110</v>
      </c>
      <c r="K211" s="227" t="s">
        <v>765</v>
      </c>
      <c r="L211" s="231" t="s">
        <v>69</v>
      </c>
      <c r="M211" s="213">
        <v>9000</v>
      </c>
    </row>
    <row r="212" spans="1:13" s="54" customFormat="1" x14ac:dyDescent="0.45">
      <c r="A212" s="218">
        <v>151</v>
      </c>
      <c r="B212" s="226" t="s">
        <v>319</v>
      </c>
      <c r="C212" s="218" t="s">
        <v>799</v>
      </c>
      <c r="D212" s="231" t="s">
        <v>69</v>
      </c>
      <c r="E212" s="231" t="s">
        <v>69</v>
      </c>
      <c r="F212" s="227" t="s">
        <v>233</v>
      </c>
      <c r="G212" s="227" t="s">
        <v>765</v>
      </c>
      <c r="H212" s="231" t="s">
        <v>69</v>
      </c>
      <c r="I212" s="231" t="s">
        <v>69</v>
      </c>
      <c r="J212" s="227" t="s">
        <v>233</v>
      </c>
      <c r="K212" s="227" t="s">
        <v>765</v>
      </c>
      <c r="L212" s="231" t="s">
        <v>69</v>
      </c>
      <c r="M212" s="213">
        <v>9000</v>
      </c>
    </row>
    <row r="213" spans="1:13" s="54" customFormat="1" x14ac:dyDescent="0.45">
      <c r="A213" s="218">
        <v>152</v>
      </c>
      <c r="B213" s="226" t="s">
        <v>320</v>
      </c>
      <c r="C213" s="218" t="s">
        <v>799</v>
      </c>
      <c r="D213" s="231" t="s">
        <v>69</v>
      </c>
      <c r="E213" s="231" t="s">
        <v>69</v>
      </c>
      <c r="F213" s="227" t="s">
        <v>233</v>
      </c>
      <c r="G213" s="227" t="s">
        <v>765</v>
      </c>
      <c r="H213" s="231" t="s">
        <v>69</v>
      </c>
      <c r="I213" s="231" t="s">
        <v>69</v>
      </c>
      <c r="J213" s="227" t="s">
        <v>233</v>
      </c>
      <c r="K213" s="227" t="s">
        <v>765</v>
      </c>
      <c r="L213" s="231" t="s">
        <v>69</v>
      </c>
      <c r="M213" s="213">
        <v>9000</v>
      </c>
    </row>
    <row r="214" spans="1:13" s="54" customFormat="1" x14ac:dyDescent="0.45">
      <c r="A214" s="218">
        <v>153</v>
      </c>
      <c r="B214" s="226" t="s">
        <v>322</v>
      </c>
      <c r="C214" s="218" t="s">
        <v>805</v>
      </c>
      <c r="D214" s="231" t="s">
        <v>69</v>
      </c>
      <c r="E214" s="231" t="s">
        <v>69</v>
      </c>
      <c r="F214" s="227" t="s">
        <v>233</v>
      </c>
      <c r="G214" s="227" t="s">
        <v>765</v>
      </c>
      <c r="H214" s="231" t="s">
        <v>69</v>
      </c>
      <c r="I214" s="231" t="s">
        <v>69</v>
      </c>
      <c r="J214" s="227" t="s">
        <v>233</v>
      </c>
      <c r="K214" s="227" t="s">
        <v>765</v>
      </c>
      <c r="L214" s="231" t="s">
        <v>69</v>
      </c>
      <c r="M214" s="213">
        <v>9000</v>
      </c>
    </row>
    <row r="215" spans="1:13" s="54" customFormat="1" x14ac:dyDescent="0.45">
      <c r="A215" s="218">
        <v>154</v>
      </c>
      <c r="B215" s="226" t="s">
        <v>323</v>
      </c>
      <c r="C215" s="218" t="s">
        <v>805</v>
      </c>
      <c r="D215" s="231" t="s">
        <v>69</v>
      </c>
      <c r="E215" s="231" t="s">
        <v>69</v>
      </c>
      <c r="F215" s="227" t="s">
        <v>233</v>
      </c>
      <c r="G215" s="227" t="s">
        <v>765</v>
      </c>
      <c r="H215" s="231" t="s">
        <v>69</v>
      </c>
      <c r="I215" s="231" t="s">
        <v>69</v>
      </c>
      <c r="J215" s="227" t="s">
        <v>233</v>
      </c>
      <c r="K215" s="227" t="s">
        <v>765</v>
      </c>
      <c r="L215" s="231" t="s">
        <v>69</v>
      </c>
      <c r="M215" s="213">
        <v>9000</v>
      </c>
    </row>
    <row r="216" spans="1:13" s="54" customFormat="1" x14ac:dyDescent="0.45">
      <c r="A216" s="218"/>
      <c r="B216" s="222" t="s">
        <v>771</v>
      </c>
      <c r="C216" s="218"/>
      <c r="D216" s="223"/>
      <c r="E216" s="223"/>
      <c r="F216" s="224"/>
      <c r="G216" s="225"/>
      <c r="H216" s="223"/>
      <c r="I216" s="223"/>
      <c r="J216" s="224"/>
      <c r="K216" s="225"/>
      <c r="L216" s="223"/>
      <c r="M216" s="213"/>
    </row>
    <row r="217" spans="1:13" s="54" customFormat="1" x14ac:dyDescent="0.45">
      <c r="A217" s="218">
        <v>155</v>
      </c>
      <c r="B217" s="229" t="s">
        <v>73</v>
      </c>
      <c r="C217" s="218"/>
      <c r="D217" s="223">
        <v>712082107001</v>
      </c>
      <c r="E217" s="223" t="s">
        <v>792</v>
      </c>
      <c r="F217" s="227" t="s">
        <v>477</v>
      </c>
      <c r="G217" s="227" t="s">
        <v>120</v>
      </c>
      <c r="H217" s="223" t="s">
        <v>499</v>
      </c>
      <c r="I217" s="223" t="s">
        <v>792</v>
      </c>
      <c r="J217" s="227" t="s">
        <v>477</v>
      </c>
      <c r="K217" s="227" t="s">
        <v>120</v>
      </c>
      <c r="L217" s="223" t="s">
        <v>499</v>
      </c>
      <c r="M217" s="213">
        <v>44850</v>
      </c>
    </row>
    <row r="218" spans="1:13" s="54" customFormat="1" x14ac:dyDescent="0.45">
      <c r="A218" s="218"/>
      <c r="B218" s="230" t="s">
        <v>125</v>
      </c>
      <c r="C218" s="218"/>
      <c r="D218" s="223"/>
      <c r="E218" s="223"/>
      <c r="F218" s="225"/>
      <c r="G218" s="227"/>
      <c r="H218" s="223"/>
      <c r="I218" s="223"/>
      <c r="J218" s="225"/>
      <c r="K218" s="227"/>
      <c r="L218" s="223"/>
      <c r="M218" s="213"/>
    </row>
    <row r="219" spans="1:13" s="54" customFormat="1" x14ac:dyDescent="0.45">
      <c r="A219" s="218">
        <v>156</v>
      </c>
      <c r="B219" s="229" t="s">
        <v>342</v>
      </c>
      <c r="C219" s="218" t="s">
        <v>802</v>
      </c>
      <c r="D219" s="223">
        <v>712083101004</v>
      </c>
      <c r="E219" s="231" t="s">
        <v>69</v>
      </c>
      <c r="F219" s="227" t="s">
        <v>571</v>
      </c>
      <c r="G219" s="227" t="s">
        <v>127</v>
      </c>
      <c r="H219" s="223" t="s">
        <v>506</v>
      </c>
      <c r="I219" s="231" t="s">
        <v>69</v>
      </c>
      <c r="J219" s="227" t="s">
        <v>571</v>
      </c>
      <c r="K219" s="227" t="s">
        <v>127</v>
      </c>
      <c r="L219" s="223" t="s">
        <v>506</v>
      </c>
      <c r="M219" s="213">
        <v>24870</v>
      </c>
    </row>
    <row r="220" spans="1:13" s="54" customFormat="1" x14ac:dyDescent="0.45">
      <c r="A220" s="218">
        <v>157</v>
      </c>
      <c r="B220" s="229" t="s">
        <v>356</v>
      </c>
      <c r="C220" s="218" t="s">
        <v>796</v>
      </c>
      <c r="D220" s="223">
        <v>712084101012</v>
      </c>
      <c r="E220" s="231" t="s">
        <v>69</v>
      </c>
      <c r="F220" s="227" t="s">
        <v>516</v>
      </c>
      <c r="G220" s="227" t="s">
        <v>130</v>
      </c>
      <c r="H220" s="223" t="s">
        <v>517</v>
      </c>
      <c r="I220" s="231" t="s">
        <v>69</v>
      </c>
      <c r="J220" s="227" t="s">
        <v>516</v>
      </c>
      <c r="K220" s="227" t="s">
        <v>130</v>
      </c>
      <c r="L220" s="223" t="s">
        <v>517</v>
      </c>
      <c r="M220" s="213">
        <v>33870</v>
      </c>
    </row>
    <row r="221" spans="1:13" s="54" customFormat="1" x14ac:dyDescent="0.45">
      <c r="A221" s="218"/>
      <c r="B221" s="232" t="s">
        <v>81</v>
      </c>
      <c r="C221" s="218"/>
      <c r="D221" s="223"/>
      <c r="E221" s="223"/>
      <c r="F221" s="225"/>
      <c r="G221" s="227"/>
      <c r="H221" s="223"/>
      <c r="I221" s="223"/>
      <c r="J221" s="225"/>
      <c r="K221" s="227"/>
      <c r="L221" s="223"/>
      <c r="M221" s="213"/>
    </row>
    <row r="222" spans="1:13" s="54" customFormat="1" x14ac:dyDescent="0.45">
      <c r="A222" s="218">
        <v>158</v>
      </c>
      <c r="B222" s="226" t="s">
        <v>343</v>
      </c>
      <c r="C222" s="218" t="s">
        <v>796</v>
      </c>
      <c r="D222" s="231" t="s">
        <v>69</v>
      </c>
      <c r="E222" s="231" t="s">
        <v>69</v>
      </c>
      <c r="F222" s="227" t="s">
        <v>97</v>
      </c>
      <c r="G222" s="227" t="s">
        <v>769</v>
      </c>
      <c r="H222" s="231" t="s">
        <v>69</v>
      </c>
      <c r="I222" s="231" t="s">
        <v>69</v>
      </c>
      <c r="J222" s="227" t="s">
        <v>97</v>
      </c>
      <c r="K222" s="227" t="s">
        <v>769</v>
      </c>
      <c r="L222" s="231" t="s">
        <v>69</v>
      </c>
      <c r="M222" s="213">
        <v>9780</v>
      </c>
    </row>
    <row r="223" spans="1:13" s="54" customFormat="1" x14ac:dyDescent="0.45">
      <c r="A223" s="218"/>
      <c r="B223" s="230" t="s">
        <v>218</v>
      </c>
      <c r="C223" s="218"/>
      <c r="D223" s="223"/>
      <c r="E223" s="223"/>
      <c r="F223" s="225"/>
      <c r="G223" s="227"/>
      <c r="H223" s="223"/>
      <c r="I223" s="223"/>
      <c r="J223" s="225"/>
      <c r="K223" s="227"/>
      <c r="L223" s="223"/>
      <c r="M223" s="213"/>
    </row>
    <row r="224" spans="1:13" s="54" customFormat="1" x14ac:dyDescent="0.45">
      <c r="A224" s="218">
        <v>159</v>
      </c>
      <c r="B224" s="229" t="s">
        <v>344</v>
      </c>
      <c r="C224" s="218" t="s">
        <v>802</v>
      </c>
      <c r="D224" s="223">
        <v>712084201001</v>
      </c>
      <c r="E224" s="231" t="s">
        <v>69</v>
      </c>
      <c r="F224" s="227" t="s">
        <v>675</v>
      </c>
      <c r="G224" s="227" t="s">
        <v>130</v>
      </c>
      <c r="H224" s="223" t="s">
        <v>517</v>
      </c>
      <c r="I224" s="231" t="s">
        <v>69</v>
      </c>
      <c r="J224" s="227" t="s">
        <v>675</v>
      </c>
      <c r="K224" s="227" t="s">
        <v>130</v>
      </c>
      <c r="L224" s="223" t="s">
        <v>517</v>
      </c>
      <c r="M224" s="213">
        <v>29810</v>
      </c>
    </row>
    <row r="225" spans="1:13" s="54" customFormat="1" x14ac:dyDescent="0.45">
      <c r="A225" s="218"/>
      <c r="B225" s="232" t="s">
        <v>81</v>
      </c>
      <c r="C225" s="218"/>
      <c r="D225" s="223"/>
      <c r="E225" s="223"/>
      <c r="F225" s="225"/>
      <c r="G225" s="227"/>
      <c r="H225" s="223"/>
      <c r="I225" s="223"/>
      <c r="J225" s="225"/>
      <c r="K225" s="227"/>
      <c r="L225" s="223"/>
      <c r="M225" s="213"/>
    </row>
    <row r="226" spans="1:13" s="54" customFormat="1" x14ac:dyDescent="0.45">
      <c r="A226" s="218">
        <v>160</v>
      </c>
      <c r="B226" s="226" t="s">
        <v>352</v>
      </c>
      <c r="C226" s="218" t="s">
        <v>802</v>
      </c>
      <c r="D226" s="231" t="s">
        <v>69</v>
      </c>
      <c r="E226" s="231" t="s">
        <v>69</v>
      </c>
      <c r="F226" s="227" t="s">
        <v>110</v>
      </c>
      <c r="G226" s="227" t="s">
        <v>765</v>
      </c>
      <c r="H226" s="231" t="s">
        <v>69</v>
      </c>
      <c r="I226" s="231" t="s">
        <v>69</v>
      </c>
      <c r="J226" s="227" t="s">
        <v>110</v>
      </c>
      <c r="K226" s="227" t="s">
        <v>765</v>
      </c>
      <c r="L226" s="231" t="s">
        <v>69</v>
      </c>
      <c r="M226" s="213">
        <v>9000</v>
      </c>
    </row>
    <row r="227" spans="1:13" s="54" customFormat="1" x14ac:dyDescent="0.45">
      <c r="A227" s="218"/>
      <c r="B227" s="228" t="s">
        <v>761</v>
      </c>
      <c r="C227" s="218"/>
      <c r="D227" s="223"/>
      <c r="E227" s="223"/>
      <c r="F227" s="225"/>
      <c r="G227" s="227"/>
      <c r="H227" s="223"/>
      <c r="I227" s="223"/>
      <c r="J227" s="225"/>
      <c r="K227" s="227"/>
      <c r="L227" s="223"/>
      <c r="M227" s="213"/>
    </row>
    <row r="228" spans="1:13" s="54" customFormat="1" x14ac:dyDescent="0.45">
      <c r="A228" s="218">
        <v>161</v>
      </c>
      <c r="B228" s="229" t="s">
        <v>347</v>
      </c>
      <c r="C228" s="218" t="s">
        <v>798</v>
      </c>
      <c r="D228" s="223">
        <v>712082107002</v>
      </c>
      <c r="E228" s="223" t="s">
        <v>793</v>
      </c>
      <c r="F228" s="227" t="s">
        <v>669</v>
      </c>
      <c r="G228" s="227" t="s">
        <v>120</v>
      </c>
      <c r="H228" s="223" t="s">
        <v>503</v>
      </c>
      <c r="I228" s="223" t="s">
        <v>793</v>
      </c>
      <c r="J228" s="227" t="s">
        <v>669</v>
      </c>
      <c r="K228" s="227" t="s">
        <v>120</v>
      </c>
      <c r="L228" s="223" t="s">
        <v>503</v>
      </c>
      <c r="M228" s="213">
        <v>37960</v>
      </c>
    </row>
    <row r="229" spans="1:13" s="54" customFormat="1" x14ac:dyDescent="0.45">
      <c r="A229" s="218"/>
      <c r="B229" s="232" t="s">
        <v>81</v>
      </c>
      <c r="C229" s="218"/>
      <c r="D229" s="223"/>
      <c r="E229" s="223"/>
      <c r="F229" s="225"/>
      <c r="G229" s="225"/>
      <c r="H229" s="223"/>
      <c r="I229" s="223"/>
      <c r="J229" s="225"/>
      <c r="K229" s="225"/>
      <c r="L229" s="223"/>
      <c r="M229" s="213"/>
    </row>
    <row r="230" spans="1:13" s="54" customFormat="1" x14ac:dyDescent="0.45">
      <c r="A230" s="218">
        <v>162</v>
      </c>
      <c r="B230" s="226" t="s">
        <v>349</v>
      </c>
      <c r="C230" s="218" t="s">
        <v>802</v>
      </c>
      <c r="D230" s="231" t="s">
        <v>69</v>
      </c>
      <c r="E230" s="231" t="s">
        <v>69</v>
      </c>
      <c r="F230" s="227" t="s">
        <v>350</v>
      </c>
      <c r="G230" s="227" t="s">
        <v>769</v>
      </c>
      <c r="H230" s="231" t="s">
        <v>69</v>
      </c>
      <c r="I230" s="231" t="s">
        <v>69</v>
      </c>
      <c r="J230" s="227" t="s">
        <v>350</v>
      </c>
      <c r="K230" s="227" t="s">
        <v>769</v>
      </c>
      <c r="L230" s="231" t="s">
        <v>69</v>
      </c>
      <c r="M230" s="213">
        <v>16230</v>
      </c>
    </row>
    <row r="231" spans="1:13" s="54" customFormat="1" x14ac:dyDescent="0.45">
      <c r="A231" s="218">
        <v>163</v>
      </c>
      <c r="B231" s="226" t="s">
        <v>351</v>
      </c>
      <c r="C231" s="218" t="s">
        <v>802</v>
      </c>
      <c r="D231" s="231" t="s">
        <v>69</v>
      </c>
      <c r="E231" s="231" t="s">
        <v>69</v>
      </c>
      <c r="F231" s="227" t="s">
        <v>110</v>
      </c>
      <c r="G231" s="227" t="s">
        <v>765</v>
      </c>
      <c r="H231" s="231" t="s">
        <v>69</v>
      </c>
      <c r="I231" s="231" t="s">
        <v>69</v>
      </c>
      <c r="J231" s="227" t="s">
        <v>110</v>
      </c>
      <c r="K231" s="227" t="s">
        <v>765</v>
      </c>
      <c r="L231" s="231" t="s">
        <v>69</v>
      </c>
      <c r="M231" s="213">
        <v>9000</v>
      </c>
    </row>
    <row r="232" spans="1:13" s="54" customFormat="1" x14ac:dyDescent="0.45">
      <c r="A232" s="218">
        <v>164</v>
      </c>
      <c r="B232" s="226" t="s">
        <v>353</v>
      </c>
      <c r="C232" s="218" t="s">
        <v>802</v>
      </c>
      <c r="D232" s="231" t="s">
        <v>69</v>
      </c>
      <c r="E232" s="231" t="s">
        <v>69</v>
      </c>
      <c r="F232" s="227" t="s">
        <v>110</v>
      </c>
      <c r="G232" s="227" t="s">
        <v>765</v>
      </c>
      <c r="H232" s="231" t="s">
        <v>69</v>
      </c>
      <c r="I232" s="231" t="s">
        <v>69</v>
      </c>
      <c r="J232" s="227" t="s">
        <v>110</v>
      </c>
      <c r="K232" s="227" t="s">
        <v>765</v>
      </c>
      <c r="L232" s="231" t="s">
        <v>69</v>
      </c>
      <c r="M232" s="213">
        <v>9000</v>
      </c>
    </row>
    <row r="233" spans="1:13" s="54" customFormat="1" x14ac:dyDescent="0.45">
      <c r="A233" s="218"/>
      <c r="B233" s="233" t="s">
        <v>149</v>
      </c>
      <c r="C233" s="218"/>
      <c r="D233" s="223"/>
      <c r="E233" s="223"/>
      <c r="F233" s="225"/>
      <c r="G233" s="227"/>
      <c r="H233" s="223"/>
      <c r="I233" s="223"/>
      <c r="J233" s="225"/>
      <c r="K233" s="227"/>
      <c r="L233" s="223"/>
      <c r="M233" s="213"/>
    </row>
    <row r="234" spans="1:13" s="54" customFormat="1" x14ac:dyDescent="0.45">
      <c r="A234" s="218">
        <v>165</v>
      </c>
      <c r="B234" s="229" t="s">
        <v>354</v>
      </c>
      <c r="C234" s="218" t="s">
        <v>798</v>
      </c>
      <c r="D234" s="223">
        <v>712083803001</v>
      </c>
      <c r="E234" s="231" t="s">
        <v>69</v>
      </c>
      <c r="F234" s="227" t="s">
        <v>672</v>
      </c>
      <c r="G234" s="227" t="s">
        <v>127</v>
      </c>
      <c r="H234" s="223" t="s">
        <v>509</v>
      </c>
      <c r="I234" s="231" t="s">
        <v>69</v>
      </c>
      <c r="J234" s="227" t="s">
        <v>672</v>
      </c>
      <c r="K234" s="227" t="s">
        <v>127</v>
      </c>
      <c r="L234" s="223" t="s">
        <v>509</v>
      </c>
      <c r="M234" s="213">
        <v>32450</v>
      </c>
    </row>
    <row r="235" spans="1:13" s="54" customFormat="1" x14ac:dyDescent="0.45">
      <c r="A235" s="218"/>
      <c r="B235" s="232" t="s">
        <v>81</v>
      </c>
      <c r="C235" s="218"/>
      <c r="D235" s="223"/>
      <c r="E235" s="223"/>
      <c r="F235" s="225"/>
      <c r="G235" s="225"/>
      <c r="H235" s="223"/>
      <c r="I235" s="223"/>
      <c r="J235" s="225"/>
      <c r="K235" s="225"/>
      <c r="L235" s="223"/>
      <c r="M235" s="213"/>
    </row>
    <row r="236" spans="1:13" s="54" customFormat="1" x14ac:dyDescent="0.45">
      <c r="A236" s="218">
        <v>166</v>
      </c>
      <c r="B236" s="226" t="s">
        <v>73</v>
      </c>
      <c r="C236" s="218"/>
      <c r="D236" s="231" t="s">
        <v>69</v>
      </c>
      <c r="E236" s="231" t="s">
        <v>69</v>
      </c>
      <c r="F236" s="227" t="s">
        <v>389</v>
      </c>
      <c r="G236" s="227" t="s">
        <v>769</v>
      </c>
      <c r="H236" s="231" t="s">
        <v>69</v>
      </c>
      <c r="I236" s="231" t="s">
        <v>69</v>
      </c>
      <c r="J236" s="227" t="s">
        <v>389</v>
      </c>
      <c r="K236" s="227" t="s">
        <v>769</v>
      </c>
      <c r="L236" s="231" t="s">
        <v>69</v>
      </c>
      <c r="M236" s="213">
        <v>15000</v>
      </c>
    </row>
    <row r="237" spans="1:13" s="54" customFormat="1" x14ac:dyDescent="0.45">
      <c r="A237" s="218">
        <v>167</v>
      </c>
      <c r="B237" s="229" t="s">
        <v>357</v>
      </c>
      <c r="C237" s="218" t="s">
        <v>802</v>
      </c>
      <c r="D237" s="231" t="s">
        <v>69</v>
      </c>
      <c r="E237" s="231" t="s">
        <v>69</v>
      </c>
      <c r="F237" s="227" t="s">
        <v>110</v>
      </c>
      <c r="G237" s="227" t="s">
        <v>765</v>
      </c>
      <c r="H237" s="231" t="s">
        <v>69</v>
      </c>
      <c r="I237" s="231" t="s">
        <v>69</v>
      </c>
      <c r="J237" s="227" t="s">
        <v>110</v>
      </c>
      <c r="K237" s="227" t="s">
        <v>765</v>
      </c>
      <c r="L237" s="231" t="s">
        <v>69</v>
      </c>
      <c r="M237" s="213">
        <v>9000</v>
      </c>
    </row>
    <row r="238" spans="1:13" s="54" customFormat="1" x14ac:dyDescent="0.45">
      <c r="A238" s="218">
        <v>168</v>
      </c>
      <c r="B238" s="226" t="s">
        <v>73</v>
      </c>
      <c r="C238" s="218"/>
      <c r="D238" s="231" t="s">
        <v>69</v>
      </c>
      <c r="E238" s="231" t="s">
        <v>69</v>
      </c>
      <c r="F238" s="227" t="s">
        <v>110</v>
      </c>
      <c r="G238" s="227" t="s">
        <v>765</v>
      </c>
      <c r="H238" s="231" t="s">
        <v>69</v>
      </c>
      <c r="I238" s="231" t="s">
        <v>69</v>
      </c>
      <c r="J238" s="227" t="s">
        <v>110</v>
      </c>
      <c r="K238" s="227" t="s">
        <v>765</v>
      </c>
      <c r="L238" s="231" t="s">
        <v>69</v>
      </c>
      <c r="M238" s="213">
        <v>9000</v>
      </c>
    </row>
    <row r="239" spans="1:13" s="54" customFormat="1" x14ac:dyDescent="0.45">
      <c r="A239" s="218"/>
      <c r="B239" s="222" t="s">
        <v>784</v>
      </c>
      <c r="C239" s="218"/>
      <c r="D239" s="223"/>
      <c r="E239" s="223"/>
      <c r="F239" s="224"/>
      <c r="G239" s="225"/>
      <c r="H239" s="223"/>
      <c r="I239" s="223"/>
      <c r="J239" s="224"/>
      <c r="K239" s="225"/>
      <c r="L239" s="223"/>
      <c r="M239" s="213"/>
    </row>
    <row r="240" spans="1:13" s="54" customFormat="1" x14ac:dyDescent="0.45">
      <c r="A240" s="218">
        <v>169</v>
      </c>
      <c r="B240" s="226" t="s">
        <v>73</v>
      </c>
      <c r="C240" s="218"/>
      <c r="D240" s="223">
        <v>712112105002</v>
      </c>
      <c r="E240" s="223" t="s">
        <v>794</v>
      </c>
      <c r="F240" s="227" t="s">
        <v>682</v>
      </c>
      <c r="G240" s="227" t="s">
        <v>120</v>
      </c>
      <c r="H240" s="223" t="s">
        <v>503</v>
      </c>
      <c r="I240" s="223" t="s">
        <v>794</v>
      </c>
      <c r="J240" s="227" t="s">
        <v>682</v>
      </c>
      <c r="K240" s="227" t="s">
        <v>120</v>
      </c>
      <c r="L240" s="223" t="s">
        <v>503</v>
      </c>
      <c r="M240" s="213">
        <v>32800</v>
      </c>
    </row>
    <row r="241" spans="1:13" s="54" customFormat="1" x14ac:dyDescent="0.45">
      <c r="A241" s="218"/>
      <c r="B241" s="233" t="s">
        <v>125</v>
      </c>
      <c r="C241" s="218"/>
      <c r="D241" s="223"/>
      <c r="E241" s="223"/>
      <c r="F241" s="225"/>
      <c r="G241" s="227"/>
      <c r="H241" s="223"/>
      <c r="I241" s="223"/>
      <c r="J241" s="225"/>
      <c r="K241" s="227"/>
      <c r="L241" s="223"/>
      <c r="M241" s="213"/>
    </row>
    <row r="242" spans="1:13" s="54" customFormat="1" x14ac:dyDescent="0.45">
      <c r="A242" s="218">
        <v>170</v>
      </c>
      <c r="B242" s="229" t="s">
        <v>360</v>
      </c>
      <c r="C242" s="218" t="s">
        <v>803</v>
      </c>
      <c r="D242" s="223">
        <v>712114101013</v>
      </c>
      <c r="E242" s="231" t="s">
        <v>69</v>
      </c>
      <c r="F242" s="227" t="s">
        <v>516</v>
      </c>
      <c r="G242" s="227" t="s">
        <v>130</v>
      </c>
      <c r="H242" s="223" t="s">
        <v>517</v>
      </c>
      <c r="I242" s="231" t="s">
        <v>69</v>
      </c>
      <c r="J242" s="227" t="s">
        <v>516</v>
      </c>
      <c r="K242" s="227" t="s">
        <v>130</v>
      </c>
      <c r="L242" s="223" t="s">
        <v>517</v>
      </c>
      <c r="M242" s="213">
        <v>19970</v>
      </c>
    </row>
    <row r="243" spans="1:13" s="54" customFormat="1" x14ac:dyDescent="0.45">
      <c r="A243" s="218"/>
      <c r="B243" s="232" t="s">
        <v>136</v>
      </c>
      <c r="C243" s="218"/>
      <c r="D243" s="223"/>
      <c r="E243" s="223"/>
      <c r="F243" s="225"/>
      <c r="G243" s="225"/>
      <c r="H243" s="223"/>
      <c r="I243" s="223"/>
      <c r="J243" s="225"/>
      <c r="K243" s="225"/>
      <c r="L243" s="223"/>
      <c r="M243" s="213"/>
    </row>
    <row r="244" spans="1:13" s="54" customFormat="1" x14ac:dyDescent="0.45">
      <c r="A244" s="218">
        <v>171</v>
      </c>
      <c r="B244" s="226" t="s">
        <v>361</v>
      </c>
      <c r="C244" s="218" t="s">
        <v>801</v>
      </c>
      <c r="D244" s="231" t="s">
        <v>69</v>
      </c>
      <c r="E244" s="231" t="s">
        <v>69</v>
      </c>
      <c r="F244" s="227" t="s">
        <v>110</v>
      </c>
      <c r="G244" s="227" t="s">
        <v>763</v>
      </c>
      <c r="H244" s="231" t="s">
        <v>69</v>
      </c>
      <c r="I244" s="231" t="s">
        <v>69</v>
      </c>
      <c r="J244" s="227" t="s">
        <v>110</v>
      </c>
      <c r="K244" s="227" t="s">
        <v>763</v>
      </c>
      <c r="L244" s="231" t="s">
        <v>69</v>
      </c>
      <c r="M244" s="213">
        <v>15720</v>
      </c>
    </row>
    <row r="245" spans="1:13" s="54" customFormat="1" x14ac:dyDescent="0.45">
      <c r="A245" s="218"/>
      <c r="B245" s="232" t="s">
        <v>81</v>
      </c>
      <c r="C245" s="218"/>
      <c r="D245" s="223"/>
      <c r="E245" s="223"/>
      <c r="F245" s="225"/>
      <c r="G245" s="227"/>
      <c r="H245" s="223"/>
      <c r="I245" s="223"/>
      <c r="J245" s="225"/>
      <c r="K245" s="227"/>
      <c r="L245" s="223"/>
      <c r="M245" s="213"/>
    </row>
    <row r="246" spans="1:13" s="54" customFormat="1" x14ac:dyDescent="0.45">
      <c r="A246" s="218">
        <v>172</v>
      </c>
      <c r="B246" s="226" t="s">
        <v>363</v>
      </c>
      <c r="C246" s="218" t="s">
        <v>799</v>
      </c>
      <c r="D246" s="231" t="s">
        <v>69</v>
      </c>
      <c r="E246" s="231" t="s">
        <v>69</v>
      </c>
      <c r="F246" s="227" t="s">
        <v>110</v>
      </c>
      <c r="G246" s="227" t="s">
        <v>765</v>
      </c>
      <c r="H246" s="231" t="s">
        <v>69</v>
      </c>
      <c r="I246" s="231" t="s">
        <v>69</v>
      </c>
      <c r="J246" s="227" t="s">
        <v>110</v>
      </c>
      <c r="K246" s="227" t="s">
        <v>765</v>
      </c>
      <c r="L246" s="231" t="s">
        <v>69</v>
      </c>
      <c r="M246" s="213">
        <v>9000</v>
      </c>
    </row>
    <row r="247" spans="1:13" s="54" customFormat="1" x14ac:dyDescent="0.45">
      <c r="A247" s="218"/>
      <c r="B247" s="233" t="s">
        <v>364</v>
      </c>
      <c r="C247" s="218"/>
      <c r="D247" s="223"/>
      <c r="E247" s="223"/>
      <c r="F247" s="225"/>
      <c r="G247" s="227"/>
      <c r="H247" s="223"/>
      <c r="I247" s="223"/>
      <c r="J247" s="225"/>
      <c r="K247" s="227"/>
      <c r="L247" s="223"/>
      <c r="M247" s="213"/>
    </row>
    <row r="248" spans="1:13" s="54" customFormat="1" x14ac:dyDescent="0.45">
      <c r="A248" s="218">
        <v>173</v>
      </c>
      <c r="B248" s="229" t="s">
        <v>365</v>
      </c>
      <c r="C248" s="218" t="s">
        <v>798</v>
      </c>
      <c r="D248" s="223">
        <v>712113801002</v>
      </c>
      <c r="E248" s="231" t="s">
        <v>69</v>
      </c>
      <c r="F248" s="227" t="s">
        <v>684</v>
      </c>
      <c r="G248" s="227" t="s">
        <v>127</v>
      </c>
      <c r="H248" s="223" t="s">
        <v>509</v>
      </c>
      <c r="I248" s="231" t="s">
        <v>69</v>
      </c>
      <c r="J248" s="227" t="s">
        <v>684</v>
      </c>
      <c r="K248" s="227" t="s">
        <v>127</v>
      </c>
      <c r="L248" s="223" t="s">
        <v>509</v>
      </c>
      <c r="M248" s="213">
        <v>32450</v>
      </c>
    </row>
    <row r="249" spans="1:13" s="54" customFormat="1" x14ac:dyDescent="0.45">
      <c r="A249" s="218">
        <v>174</v>
      </c>
      <c r="B249" s="229" t="s">
        <v>369</v>
      </c>
      <c r="C249" s="218" t="s">
        <v>802</v>
      </c>
      <c r="D249" s="223">
        <v>712114801004</v>
      </c>
      <c r="E249" s="231" t="s">
        <v>69</v>
      </c>
      <c r="F249" s="227" t="s">
        <v>688</v>
      </c>
      <c r="G249" s="227" t="s">
        <v>130</v>
      </c>
      <c r="H249" s="223" t="s">
        <v>517</v>
      </c>
      <c r="I249" s="231" t="s">
        <v>69</v>
      </c>
      <c r="J249" s="227" t="s">
        <v>688</v>
      </c>
      <c r="K249" s="227" t="s">
        <v>130</v>
      </c>
      <c r="L249" s="223" t="s">
        <v>517</v>
      </c>
      <c r="M249" s="213">
        <v>16570</v>
      </c>
    </row>
    <row r="250" spans="1:13" s="54" customFormat="1" x14ac:dyDescent="0.45">
      <c r="A250" s="218"/>
      <c r="B250" s="232" t="s">
        <v>81</v>
      </c>
      <c r="C250" s="218"/>
      <c r="D250" s="223"/>
      <c r="E250" s="223"/>
      <c r="F250" s="225"/>
      <c r="G250" s="225"/>
      <c r="H250" s="223"/>
      <c r="I250" s="223"/>
      <c r="J250" s="225"/>
      <c r="K250" s="225"/>
      <c r="L250" s="223"/>
      <c r="M250" s="213"/>
    </row>
    <row r="251" spans="1:13" s="54" customFormat="1" x14ac:dyDescent="0.45">
      <c r="A251" s="218">
        <v>175</v>
      </c>
      <c r="B251" s="226" t="s">
        <v>377</v>
      </c>
      <c r="C251" s="218" t="s">
        <v>802</v>
      </c>
      <c r="D251" s="231" t="s">
        <v>69</v>
      </c>
      <c r="E251" s="231" t="s">
        <v>69</v>
      </c>
      <c r="F251" s="227" t="s">
        <v>378</v>
      </c>
      <c r="G251" s="227" t="s">
        <v>769</v>
      </c>
      <c r="H251" s="231" t="s">
        <v>69</v>
      </c>
      <c r="I251" s="231" t="s">
        <v>69</v>
      </c>
      <c r="J251" s="227" t="s">
        <v>378</v>
      </c>
      <c r="K251" s="227" t="s">
        <v>769</v>
      </c>
      <c r="L251" s="231" t="s">
        <v>69</v>
      </c>
      <c r="M251" s="213">
        <v>1500</v>
      </c>
    </row>
    <row r="252" spans="1:13" s="54" customFormat="1" x14ac:dyDescent="0.45">
      <c r="A252" s="218">
        <v>176</v>
      </c>
      <c r="B252" s="226" t="s">
        <v>362</v>
      </c>
      <c r="C252" s="218" t="s">
        <v>802</v>
      </c>
      <c r="D252" s="231" t="s">
        <v>69</v>
      </c>
      <c r="E252" s="231" t="s">
        <v>69</v>
      </c>
      <c r="F252" s="227" t="s">
        <v>110</v>
      </c>
      <c r="G252" s="227" t="s">
        <v>765</v>
      </c>
      <c r="H252" s="231" t="s">
        <v>69</v>
      </c>
      <c r="I252" s="231" t="s">
        <v>69</v>
      </c>
      <c r="J252" s="227" t="s">
        <v>110</v>
      </c>
      <c r="K252" s="227" t="s">
        <v>765</v>
      </c>
      <c r="L252" s="231" t="s">
        <v>69</v>
      </c>
      <c r="M252" s="213"/>
    </row>
    <row r="253" spans="1:13" s="54" customFormat="1" x14ac:dyDescent="0.45">
      <c r="A253" s="218"/>
      <c r="B253" s="233" t="s">
        <v>366</v>
      </c>
      <c r="C253" s="218"/>
      <c r="D253" s="223"/>
      <c r="E253" s="223"/>
      <c r="F253" s="225"/>
      <c r="G253" s="227"/>
      <c r="H253" s="223"/>
      <c r="I253" s="223"/>
      <c r="J253" s="225"/>
      <c r="K253" s="227"/>
      <c r="L253" s="223"/>
      <c r="M253" s="213"/>
    </row>
    <row r="254" spans="1:13" s="54" customFormat="1" x14ac:dyDescent="0.45">
      <c r="A254" s="218">
        <v>177</v>
      </c>
      <c r="B254" s="229" t="s">
        <v>367</v>
      </c>
      <c r="C254" s="218" t="s">
        <v>796</v>
      </c>
      <c r="D254" s="223">
        <v>712114801003</v>
      </c>
      <c r="E254" s="231" t="s">
        <v>69</v>
      </c>
      <c r="F254" s="227" t="s">
        <v>688</v>
      </c>
      <c r="G254" s="227" t="s">
        <v>130</v>
      </c>
      <c r="H254" s="223" t="s">
        <v>517</v>
      </c>
      <c r="I254" s="231" t="s">
        <v>69</v>
      </c>
      <c r="J254" s="227" t="s">
        <v>688</v>
      </c>
      <c r="K254" s="227" t="s">
        <v>130</v>
      </c>
      <c r="L254" s="223" t="s">
        <v>517</v>
      </c>
      <c r="M254" s="213">
        <v>17690</v>
      </c>
    </row>
    <row r="255" spans="1:13" s="54" customFormat="1" x14ac:dyDescent="0.45">
      <c r="A255" s="218"/>
      <c r="B255" s="232" t="s">
        <v>81</v>
      </c>
      <c r="C255" s="218"/>
      <c r="D255" s="223"/>
      <c r="E255" s="223"/>
      <c r="F255" s="225"/>
      <c r="G255" s="227"/>
      <c r="H255" s="223"/>
      <c r="I255" s="223"/>
      <c r="J255" s="225"/>
      <c r="K255" s="227"/>
      <c r="L255" s="223"/>
      <c r="M255" s="213"/>
    </row>
    <row r="256" spans="1:13" s="54" customFormat="1" x14ac:dyDescent="0.45">
      <c r="A256" s="218">
        <v>178</v>
      </c>
      <c r="B256" s="226" t="s">
        <v>379</v>
      </c>
      <c r="C256" s="218" t="s">
        <v>796</v>
      </c>
      <c r="D256" s="231" t="s">
        <v>69</v>
      </c>
      <c r="E256" s="231" t="s">
        <v>69</v>
      </c>
      <c r="F256" s="227" t="s">
        <v>695</v>
      </c>
      <c r="G256" s="227" t="s">
        <v>769</v>
      </c>
      <c r="H256" s="231" t="s">
        <v>69</v>
      </c>
      <c r="I256" s="231" t="s">
        <v>69</v>
      </c>
      <c r="J256" s="227" t="s">
        <v>695</v>
      </c>
      <c r="K256" s="227" t="s">
        <v>769</v>
      </c>
      <c r="L256" s="231" t="s">
        <v>69</v>
      </c>
      <c r="M256" s="213">
        <v>11510</v>
      </c>
    </row>
    <row r="257" spans="1:13" s="54" customFormat="1" x14ac:dyDescent="0.45">
      <c r="A257" s="218"/>
      <c r="B257" s="228" t="s">
        <v>370</v>
      </c>
      <c r="C257" s="218"/>
      <c r="D257" s="223"/>
      <c r="E257" s="223"/>
      <c r="F257" s="225"/>
      <c r="G257" s="227"/>
      <c r="H257" s="223"/>
      <c r="I257" s="223"/>
      <c r="J257" s="225"/>
      <c r="K257" s="227"/>
      <c r="L257" s="223"/>
      <c r="M257" s="213"/>
    </row>
    <row r="258" spans="1:13" s="54" customFormat="1" x14ac:dyDescent="0.45">
      <c r="A258" s="218">
        <v>179</v>
      </c>
      <c r="B258" s="226" t="s">
        <v>73</v>
      </c>
      <c r="C258" s="218"/>
      <c r="D258" s="223">
        <v>712112105001</v>
      </c>
      <c r="E258" s="223" t="s">
        <v>795</v>
      </c>
      <c r="F258" s="227" t="s">
        <v>682</v>
      </c>
      <c r="G258" s="227" t="s">
        <v>120</v>
      </c>
      <c r="H258" s="223" t="s">
        <v>503</v>
      </c>
      <c r="I258" s="223" t="s">
        <v>795</v>
      </c>
      <c r="J258" s="227" t="s">
        <v>682</v>
      </c>
      <c r="K258" s="227" t="s">
        <v>120</v>
      </c>
      <c r="L258" s="223" t="s">
        <v>503</v>
      </c>
      <c r="M258" s="213">
        <v>32800</v>
      </c>
    </row>
    <row r="259" spans="1:13" s="54" customFormat="1" x14ac:dyDescent="0.45">
      <c r="A259" s="218"/>
      <c r="B259" s="230" t="s">
        <v>371</v>
      </c>
      <c r="C259" s="218"/>
      <c r="D259" s="223"/>
      <c r="E259" s="223"/>
      <c r="F259" s="225"/>
      <c r="G259" s="227"/>
      <c r="H259" s="223"/>
      <c r="I259" s="223"/>
      <c r="J259" s="225"/>
      <c r="K259" s="227"/>
      <c r="L259" s="223"/>
      <c r="M259" s="213"/>
    </row>
    <row r="260" spans="1:13" s="54" customFormat="1" x14ac:dyDescent="0.45">
      <c r="A260" s="218">
        <v>180</v>
      </c>
      <c r="B260" s="229" t="s">
        <v>373</v>
      </c>
      <c r="C260" s="218" t="s">
        <v>798</v>
      </c>
      <c r="D260" s="223">
        <v>712113801003</v>
      </c>
      <c r="E260" s="231" t="s">
        <v>69</v>
      </c>
      <c r="F260" s="227" t="s">
        <v>684</v>
      </c>
      <c r="G260" s="227" t="s">
        <v>127</v>
      </c>
      <c r="H260" s="223" t="s">
        <v>509</v>
      </c>
      <c r="I260" s="231" t="s">
        <v>69</v>
      </c>
      <c r="J260" s="227" t="s">
        <v>684</v>
      </c>
      <c r="K260" s="227" t="s">
        <v>127</v>
      </c>
      <c r="L260" s="223" t="s">
        <v>509</v>
      </c>
      <c r="M260" s="213">
        <v>28560</v>
      </c>
    </row>
    <row r="261" spans="1:13" s="54" customFormat="1" x14ac:dyDescent="0.45">
      <c r="A261" s="218">
        <v>181</v>
      </c>
      <c r="B261" s="229" t="s">
        <v>374</v>
      </c>
      <c r="C261" s="218" t="s">
        <v>802</v>
      </c>
      <c r="D261" s="223">
        <v>712113801004</v>
      </c>
      <c r="E261" s="231" t="s">
        <v>69</v>
      </c>
      <c r="F261" s="227" t="s">
        <v>684</v>
      </c>
      <c r="G261" s="227" t="s">
        <v>127</v>
      </c>
      <c r="H261" s="223" t="s">
        <v>509</v>
      </c>
      <c r="I261" s="231" t="s">
        <v>69</v>
      </c>
      <c r="J261" s="227" t="s">
        <v>684</v>
      </c>
      <c r="K261" s="227" t="s">
        <v>127</v>
      </c>
      <c r="L261" s="223" t="s">
        <v>509</v>
      </c>
      <c r="M261" s="213">
        <v>26980</v>
      </c>
    </row>
    <row r="262" spans="1:13" s="54" customFormat="1" x14ac:dyDescent="0.45">
      <c r="A262" s="218">
        <v>182</v>
      </c>
      <c r="B262" s="229" t="s">
        <v>375</v>
      </c>
      <c r="C262" s="218" t="s">
        <v>802</v>
      </c>
      <c r="D262" s="223">
        <v>712114801001</v>
      </c>
      <c r="E262" s="231" t="s">
        <v>69</v>
      </c>
      <c r="F262" s="227" t="s">
        <v>688</v>
      </c>
      <c r="G262" s="227" t="s">
        <v>130</v>
      </c>
      <c r="H262" s="223" t="s">
        <v>517</v>
      </c>
      <c r="I262" s="231" t="s">
        <v>69</v>
      </c>
      <c r="J262" s="227" t="s">
        <v>688</v>
      </c>
      <c r="K262" s="227" t="s">
        <v>130</v>
      </c>
      <c r="L262" s="223" t="s">
        <v>517</v>
      </c>
      <c r="M262" s="213">
        <v>22040</v>
      </c>
    </row>
    <row r="263" spans="1:13" s="54" customFormat="1" x14ac:dyDescent="0.45">
      <c r="A263" s="234">
        <v>183</v>
      </c>
      <c r="B263" s="229" t="s">
        <v>376</v>
      </c>
      <c r="C263" s="234" t="s">
        <v>802</v>
      </c>
      <c r="D263" s="223">
        <v>712114801002</v>
      </c>
      <c r="E263" s="231" t="s">
        <v>69</v>
      </c>
      <c r="F263" s="227" t="s">
        <v>688</v>
      </c>
      <c r="G263" s="227" t="s">
        <v>130</v>
      </c>
      <c r="H263" s="223" t="s">
        <v>517</v>
      </c>
      <c r="I263" s="231" t="s">
        <v>69</v>
      </c>
      <c r="J263" s="227" t="s">
        <v>688</v>
      </c>
      <c r="K263" s="227" t="s">
        <v>130</v>
      </c>
      <c r="L263" s="223" t="s">
        <v>517</v>
      </c>
      <c r="M263" s="213">
        <v>18810</v>
      </c>
    </row>
    <row r="264" spans="1:13" s="54" customFormat="1" x14ac:dyDescent="0.45">
      <c r="A264" s="235"/>
      <c r="B264" s="235"/>
      <c r="C264" s="235"/>
      <c r="D264" s="236"/>
      <c r="E264" s="236"/>
      <c r="F264" s="237"/>
      <c r="G264" s="237"/>
      <c r="H264" s="236"/>
      <c r="I264" s="238"/>
      <c r="J264" s="238"/>
      <c r="K264" s="238"/>
      <c r="L264" s="238"/>
      <c r="M264" s="212"/>
    </row>
    <row r="265" spans="1:13" s="54" customFormat="1" x14ac:dyDescent="0.45">
      <c r="A265" s="235"/>
      <c r="B265" s="235"/>
      <c r="C265" s="235"/>
      <c r="D265" s="236"/>
      <c r="E265" s="236"/>
      <c r="F265" s="237"/>
      <c r="G265" s="237"/>
      <c r="H265" s="236"/>
      <c r="I265" s="236"/>
      <c r="J265" s="236"/>
      <c r="K265" s="236"/>
      <c r="L265" s="236"/>
      <c r="M265" s="212"/>
    </row>
    <row r="266" spans="1:13" s="54" customFormat="1" x14ac:dyDescent="0.45">
      <c r="A266" s="235"/>
      <c r="B266" s="235"/>
      <c r="C266" s="235"/>
      <c r="D266" s="235"/>
      <c r="E266" s="235"/>
      <c r="F266" s="237"/>
      <c r="G266" s="237"/>
      <c r="H266" s="235"/>
      <c r="I266" s="238"/>
      <c r="J266" s="238"/>
      <c r="K266" s="238"/>
      <c r="L266" s="238"/>
      <c r="M266" s="212"/>
    </row>
    <row r="267" spans="1:13" s="54" customFormat="1" x14ac:dyDescent="0.45">
      <c r="A267" s="235"/>
      <c r="B267" s="235"/>
      <c r="C267" s="235"/>
      <c r="D267" s="239"/>
      <c r="E267" s="239"/>
      <c r="F267" s="237"/>
      <c r="G267" s="237"/>
      <c r="H267" s="240"/>
      <c r="I267" s="238"/>
      <c r="J267" s="238"/>
      <c r="K267" s="238"/>
      <c r="L267" s="238"/>
      <c r="M267" s="212"/>
    </row>
    <row r="268" spans="1:13" s="88" customFormat="1" x14ac:dyDescent="0.45">
      <c r="A268" s="241"/>
      <c r="B268" s="241"/>
      <c r="C268" s="241"/>
      <c r="D268" s="237"/>
      <c r="E268" s="237"/>
      <c r="F268" s="237"/>
      <c r="G268" s="237"/>
      <c r="H268" s="241"/>
      <c r="I268" s="242"/>
      <c r="J268" s="242"/>
      <c r="K268" s="242"/>
      <c r="L268" s="242"/>
      <c r="M268" s="243"/>
    </row>
    <row r="269" spans="1:13" s="54" customFormat="1" x14ac:dyDescent="0.45">
      <c r="A269" s="235"/>
      <c r="B269" s="235"/>
      <c r="C269" s="235"/>
      <c r="D269" s="235"/>
      <c r="E269" s="235"/>
      <c r="F269" s="239"/>
      <c r="G269" s="239"/>
      <c r="H269" s="235"/>
      <c r="I269" s="238"/>
      <c r="J269" s="238"/>
      <c r="K269" s="238"/>
      <c r="L269" s="238"/>
      <c r="M269" s="212"/>
    </row>
  </sheetData>
  <mergeCells count="13">
    <mergeCell ref="A1:L1"/>
    <mergeCell ref="A2:L2"/>
    <mergeCell ref="M3:M5"/>
    <mergeCell ref="E3:H3"/>
    <mergeCell ref="G4:G5"/>
    <mergeCell ref="H4:H5"/>
    <mergeCell ref="D3:D5"/>
    <mergeCell ref="C3:C5"/>
    <mergeCell ref="B3:B5"/>
    <mergeCell ref="A3:A5"/>
    <mergeCell ref="I3:L3"/>
    <mergeCell ref="K4:K5"/>
    <mergeCell ref="L4:L5"/>
  </mergeCells>
  <phoneticPr fontId="12" type="noConversion"/>
  <pageMargins left="0.11811023622047245" right="0.11811023622047245" top="0.74803149606299213" bottom="0.74803149606299213" header="0.31496062992125984" footer="0.31496062992125984"/>
  <pageSetup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EB0D8-5471-40B4-9349-6B6D7CA8D75F}">
  <dimension ref="A1:AC271"/>
  <sheetViews>
    <sheetView topLeftCell="A16" workbookViewId="0">
      <selection activeCell="AC4" sqref="AC4"/>
    </sheetView>
  </sheetViews>
  <sheetFormatPr defaultRowHeight="21.75" x14ac:dyDescent="0.5"/>
  <cols>
    <col min="1" max="1" width="3.875" customWidth="1"/>
    <col min="2" max="2" width="13.25" customWidth="1"/>
    <col min="3" max="3" width="9.25" customWidth="1"/>
    <col min="4" max="4" width="4.25" customWidth="1"/>
    <col min="5" max="6" width="3.875" customWidth="1"/>
    <col min="8" max="13" width="4.375" customWidth="1"/>
    <col min="14" max="15" width="5" customWidth="1"/>
    <col min="16" max="16" width="8.25" customWidth="1"/>
    <col min="17" max="18" width="5.25" customWidth="1"/>
    <col min="19" max="19" width="7.75" customWidth="1"/>
    <col min="20" max="20" width="6.125" customWidth="1"/>
    <col min="21" max="23" width="9" style="105"/>
    <col min="24" max="24" width="6.625" style="106" customWidth="1"/>
    <col min="25" max="25" width="12.25" style="105" customWidth="1"/>
    <col min="26" max="26" width="11.75" style="105" customWidth="1"/>
    <col min="27" max="27" width="6.5" style="105" customWidth="1"/>
    <col min="28" max="28" width="6.625" style="105" customWidth="1"/>
    <col min="29" max="29" width="19.25" style="267" customWidth="1"/>
    <col min="253" max="253" width="3.875" customWidth="1"/>
    <col min="254" max="254" width="13.25" customWidth="1"/>
    <col min="255" max="255" width="9.25" customWidth="1"/>
    <col min="256" max="256" width="4.25" customWidth="1"/>
    <col min="257" max="258" width="3.875" customWidth="1"/>
    <col min="260" max="265" width="4.875" customWidth="1"/>
    <col min="266" max="267" width="7" customWidth="1"/>
    <col min="269" max="270" width="7" customWidth="1"/>
    <col min="271" max="271" width="8.625" bestFit="1" customWidth="1"/>
    <col min="277" max="277" width="6.625" customWidth="1"/>
    <col min="278" max="278" width="12.25" customWidth="1"/>
    <col min="279" max="279" width="12.625" customWidth="1"/>
    <col min="509" max="509" width="3.875" customWidth="1"/>
    <col min="510" max="510" width="13.25" customWidth="1"/>
    <col min="511" max="511" width="9.25" customWidth="1"/>
    <col min="512" max="512" width="4.25" customWidth="1"/>
    <col min="513" max="514" width="3.875" customWidth="1"/>
    <col min="516" max="521" width="4.875" customWidth="1"/>
    <col min="522" max="523" width="7" customWidth="1"/>
    <col min="525" max="526" width="7" customWidth="1"/>
    <col min="527" max="527" width="8.625" bestFit="1" customWidth="1"/>
    <col min="533" max="533" width="6.625" customWidth="1"/>
    <col min="534" max="534" width="12.25" customWidth="1"/>
    <col min="535" max="535" width="12.625" customWidth="1"/>
    <col min="765" max="765" width="3.875" customWidth="1"/>
    <col min="766" max="766" width="13.25" customWidth="1"/>
    <col min="767" max="767" width="9.25" customWidth="1"/>
    <col min="768" max="768" width="4.25" customWidth="1"/>
    <col min="769" max="770" width="3.875" customWidth="1"/>
    <col min="772" max="777" width="4.875" customWidth="1"/>
    <col min="778" max="779" width="7" customWidth="1"/>
    <col min="781" max="782" width="7" customWidth="1"/>
    <col min="783" max="783" width="8.625" bestFit="1" customWidth="1"/>
    <col min="789" max="789" width="6.625" customWidth="1"/>
    <col min="790" max="790" width="12.25" customWidth="1"/>
    <col min="791" max="791" width="12.625" customWidth="1"/>
    <col min="1021" max="1021" width="3.875" customWidth="1"/>
    <col min="1022" max="1022" width="13.25" customWidth="1"/>
    <col min="1023" max="1023" width="9.25" customWidth="1"/>
    <col min="1024" max="1024" width="4.25" customWidth="1"/>
    <col min="1025" max="1026" width="3.875" customWidth="1"/>
    <col min="1028" max="1033" width="4.875" customWidth="1"/>
    <col min="1034" max="1035" width="7" customWidth="1"/>
    <col min="1037" max="1038" width="7" customWidth="1"/>
    <col min="1039" max="1039" width="8.625" bestFit="1" customWidth="1"/>
    <col min="1045" max="1045" width="6.625" customWidth="1"/>
    <col min="1046" max="1046" width="12.25" customWidth="1"/>
    <col min="1047" max="1047" width="12.625" customWidth="1"/>
    <col min="1277" max="1277" width="3.875" customWidth="1"/>
    <col min="1278" max="1278" width="13.25" customWidth="1"/>
    <col min="1279" max="1279" width="9.25" customWidth="1"/>
    <col min="1280" max="1280" width="4.25" customWidth="1"/>
    <col min="1281" max="1282" width="3.875" customWidth="1"/>
    <col min="1284" max="1289" width="4.875" customWidth="1"/>
    <col min="1290" max="1291" width="7" customWidth="1"/>
    <col min="1293" max="1294" width="7" customWidth="1"/>
    <col min="1295" max="1295" width="8.625" bestFit="1" customWidth="1"/>
    <col min="1301" max="1301" width="6.625" customWidth="1"/>
    <col min="1302" max="1302" width="12.25" customWidth="1"/>
    <col min="1303" max="1303" width="12.625" customWidth="1"/>
    <col min="1533" max="1533" width="3.875" customWidth="1"/>
    <col min="1534" max="1534" width="13.25" customWidth="1"/>
    <col min="1535" max="1535" width="9.25" customWidth="1"/>
    <col min="1536" max="1536" width="4.25" customWidth="1"/>
    <col min="1537" max="1538" width="3.875" customWidth="1"/>
    <col min="1540" max="1545" width="4.875" customWidth="1"/>
    <col min="1546" max="1547" width="7" customWidth="1"/>
    <col min="1549" max="1550" width="7" customWidth="1"/>
    <col min="1551" max="1551" width="8.625" bestFit="1" customWidth="1"/>
    <col min="1557" max="1557" width="6.625" customWidth="1"/>
    <col min="1558" max="1558" width="12.25" customWidth="1"/>
    <col min="1559" max="1559" width="12.625" customWidth="1"/>
    <col min="1789" max="1789" width="3.875" customWidth="1"/>
    <col min="1790" max="1790" width="13.25" customWidth="1"/>
    <col min="1791" max="1791" width="9.25" customWidth="1"/>
    <col min="1792" max="1792" width="4.25" customWidth="1"/>
    <col min="1793" max="1794" width="3.875" customWidth="1"/>
    <col min="1796" max="1801" width="4.875" customWidth="1"/>
    <col min="1802" max="1803" width="7" customWidth="1"/>
    <col min="1805" max="1806" width="7" customWidth="1"/>
    <col min="1807" max="1807" width="8.625" bestFit="1" customWidth="1"/>
    <col min="1813" max="1813" width="6.625" customWidth="1"/>
    <col min="1814" max="1814" width="12.25" customWidth="1"/>
    <col min="1815" max="1815" width="12.625" customWidth="1"/>
    <col min="2045" max="2045" width="3.875" customWidth="1"/>
    <col min="2046" max="2046" width="13.25" customWidth="1"/>
    <col min="2047" max="2047" width="9.25" customWidth="1"/>
    <col min="2048" max="2048" width="4.25" customWidth="1"/>
    <col min="2049" max="2050" width="3.875" customWidth="1"/>
    <col min="2052" max="2057" width="4.875" customWidth="1"/>
    <col min="2058" max="2059" width="7" customWidth="1"/>
    <col min="2061" max="2062" width="7" customWidth="1"/>
    <col min="2063" max="2063" width="8.625" bestFit="1" customWidth="1"/>
    <col min="2069" max="2069" width="6.625" customWidth="1"/>
    <col min="2070" max="2070" width="12.25" customWidth="1"/>
    <col min="2071" max="2071" width="12.625" customWidth="1"/>
    <col min="2301" max="2301" width="3.875" customWidth="1"/>
    <col min="2302" max="2302" width="13.25" customWidth="1"/>
    <col min="2303" max="2303" width="9.25" customWidth="1"/>
    <col min="2304" max="2304" width="4.25" customWidth="1"/>
    <col min="2305" max="2306" width="3.875" customWidth="1"/>
    <col min="2308" max="2313" width="4.875" customWidth="1"/>
    <col min="2314" max="2315" width="7" customWidth="1"/>
    <col min="2317" max="2318" width="7" customWidth="1"/>
    <col min="2319" max="2319" width="8.625" bestFit="1" customWidth="1"/>
    <col min="2325" max="2325" width="6.625" customWidth="1"/>
    <col min="2326" max="2326" width="12.25" customWidth="1"/>
    <col min="2327" max="2327" width="12.625" customWidth="1"/>
    <col min="2557" max="2557" width="3.875" customWidth="1"/>
    <col min="2558" max="2558" width="13.25" customWidth="1"/>
    <col min="2559" max="2559" width="9.25" customWidth="1"/>
    <col min="2560" max="2560" width="4.25" customWidth="1"/>
    <col min="2561" max="2562" width="3.875" customWidth="1"/>
    <col min="2564" max="2569" width="4.875" customWidth="1"/>
    <col min="2570" max="2571" width="7" customWidth="1"/>
    <col min="2573" max="2574" width="7" customWidth="1"/>
    <col min="2575" max="2575" width="8.625" bestFit="1" customWidth="1"/>
    <col min="2581" max="2581" width="6.625" customWidth="1"/>
    <col min="2582" max="2582" width="12.25" customWidth="1"/>
    <col min="2583" max="2583" width="12.625" customWidth="1"/>
    <col min="2813" max="2813" width="3.875" customWidth="1"/>
    <col min="2814" max="2814" width="13.25" customWidth="1"/>
    <col min="2815" max="2815" width="9.25" customWidth="1"/>
    <col min="2816" max="2816" width="4.25" customWidth="1"/>
    <col min="2817" max="2818" width="3.875" customWidth="1"/>
    <col min="2820" max="2825" width="4.875" customWidth="1"/>
    <col min="2826" max="2827" width="7" customWidth="1"/>
    <col min="2829" max="2830" width="7" customWidth="1"/>
    <col min="2831" max="2831" width="8.625" bestFit="1" customWidth="1"/>
    <col min="2837" max="2837" width="6.625" customWidth="1"/>
    <col min="2838" max="2838" width="12.25" customWidth="1"/>
    <col min="2839" max="2839" width="12.625" customWidth="1"/>
    <col min="3069" max="3069" width="3.875" customWidth="1"/>
    <col min="3070" max="3070" width="13.25" customWidth="1"/>
    <col min="3071" max="3071" width="9.25" customWidth="1"/>
    <col min="3072" max="3072" width="4.25" customWidth="1"/>
    <col min="3073" max="3074" width="3.875" customWidth="1"/>
    <col min="3076" max="3081" width="4.875" customWidth="1"/>
    <col min="3082" max="3083" width="7" customWidth="1"/>
    <col min="3085" max="3086" width="7" customWidth="1"/>
    <col min="3087" max="3087" width="8.625" bestFit="1" customWidth="1"/>
    <col min="3093" max="3093" width="6.625" customWidth="1"/>
    <col min="3094" max="3094" width="12.25" customWidth="1"/>
    <col min="3095" max="3095" width="12.625" customWidth="1"/>
    <col min="3325" max="3325" width="3.875" customWidth="1"/>
    <col min="3326" max="3326" width="13.25" customWidth="1"/>
    <col min="3327" max="3327" width="9.25" customWidth="1"/>
    <col min="3328" max="3328" width="4.25" customWidth="1"/>
    <col min="3329" max="3330" width="3.875" customWidth="1"/>
    <col min="3332" max="3337" width="4.875" customWidth="1"/>
    <col min="3338" max="3339" width="7" customWidth="1"/>
    <col min="3341" max="3342" width="7" customWidth="1"/>
    <col min="3343" max="3343" width="8.625" bestFit="1" customWidth="1"/>
    <col min="3349" max="3349" width="6.625" customWidth="1"/>
    <col min="3350" max="3350" width="12.25" customWidth="1"/>
    <col min="3351" max="3351" width="12.625" customWidth="1"/>
    <col min="3581" max="3581" width="3.875" customWidth="1"/>
    <col min="3582" max="3582" width="13.25" customWidth="1"/>
    <col min="3583" max="3583" width="9.25" customWidth="1"/>
    <col min="3584" max="3584" width="4.25" customWidth="1"/>
    <col min="3585" max="3586" width="3.875" customWidth="1"/>
    <col min="3588" max="3593" width="4.875" customWidth="1"/>
    <col min="3594" max="3595" width="7" customWidth="1"/>
    <col min="3597" max="3598" width="7" customWidth="1"/>
    <col min="3599" max="3599" width="8.625" bestFit="1" customWidth="1"/>
    <col min="3605" max="3605" width="6.625" customWidth="1"/>
    <col min="3606" max="3606" width="12.25" customWidth="1"/>
    <col min="3607" max="3607" width="12.625" customWidth="1"/>
    <col min="3837" max="3837" width="3.875" customWidth="1"/>
    <col min="3838" max="3838" width="13.25" customWidth="1"/>
    <col min="3839" max="3839" width="9.25" customWidth="1"/>
    <col min="3840" max="3840" width="4.25" customWidth="1"/>
    <col min="3841" max="3842" width="3.875" customWidth="1"/>
    <col min="3844" max="3849" width="4.875" customWidth="1"/>
    <col min="3850" max="3851" width="7" customWidth="1"/>
    <col min="3853" max="3854" width="7" customWidth="1"/>
    <col min="3855" max="3855" width="8.625" bestFit="1" customWidth="1"/>
    <col min="3861" max="3861" width="6.625" customWidth="1"/>
    <col min="3862" max="3862" width="12.25" customWidth="1"/>
    <col min="3863" max="3863" width="12.625" customWidth="1"/>
    <col min="4093" max="4093" width="3.875" customWidth="1"/>
    <col min="4094" max="4094" width="13.25" customWidth="1"/>
    <col min="4095" max="4095" width="9.25" customWidth="1"/>
    <col min="4096" max="4096" width="4.25" customWidth="1"/>
    <col min="4097" max="4098" width="3.875" customWidth="1"/>
    <col min="4100" max="4105" width="4.875" customWidth="1"/>
    <col min="4106" max="4107" width="7" customWidth="1"/>
    <col min="4109" max="4110" width="7" customWidth="1"/>
    <col min="4111" max="4111" width="8.625" bestFit="1" customWidth="1"/>
    <col min="4117" max="4117" width="6.625" customWidth="1"/>
    <col min="4118" max="4118" width="12.25" customWidth="1"/>
    <col min="4119" max="4119" width="12.625" customWidth="1"/>
    <col min="4349" max="4349" width="3.875" customWidth="1"/>
    <col min="4350" max="4350" width="13.25" customWidth="1"/>
    <col min="4351" max="4351" width="9.25" customWidth="1"/>
    <col min="4352" max="4352" width="4.25" customWidth="1"/>
    <col min="4353" max="4354" width="3.875" customWidth="1"/>
    <col min="4356" max="4361" width="4.875" customWidth="1"/>
    <col min="4362" max="4363" width="7" customWidth="1"/>
    <col min="4365" max="4366" width="7" customWidth="1"/>
    <col min="4367" max="4367" width="8.625" bestFit="1" customWidth="1"/>
    <col min="4373" max="4373" width="6.625" customWidth="1"/>
    <col min="4374" max="4374" width="12.25" customWidth="1"/>
    <col min="4375" max="4375" width="12.625" customWidth="1"/>
    <col min="4605" max="4605" width="3.875" customWidth="1"/>
    <col min="4606" max="4606" width="13.25" customWidth="1"/>
    <col min="4607" max="4607" width="9.25" customWidth="1"/>
    <col min="4608" max="4608" width="4.25" customWidth="1"/>
    <col min="4609" max="4610" width="3.875" customWidth="1"/>
    <col min="4612" max="4617" width="4.875" customWidth="1"/>
    <col min="4618" max="4619" width="7" customWidth="1"/>
    <col min="4621" max="4622" width="7" customWidth="1"/>
    <col min="4623" max="4623" width="8.625" bestFit="1" customWidth="1"/>
    <col min="4629" max="4629" width="6.625" customWidth="1"/>
    <col min="4630" max="4630" width="12.25" customWidth="1"/>
    <col min="4631" max="4631" width="12.625" customWidth="1"/>
    <col min="4861" max="4861" width="3.875" customWidth="1"/>
    <col min="4862" max="4862" width="13.25" customWidth="1"/>
    <col min="4863" max="4863" width="9.25" customWidth="1"/>
    <col min="4864" max="4864" width="4.25" customWidth="1"/>
    <col min="4865" max="4866" width="3.875" customWidth="1"/>
    <col min="4868" max="4873" width="4.875" customWidth="1"/>
    <col min="4874" max="4875" width="7" customWidth="1"/>
    <col min="4877" max="4878" width="7" customWidth="1"/>
    <col min="4879" max="4879" width="8.625" bestFit="1" customWidth="1"/>
    <col min="4885" max="4885" width="6.625" customWidth="1"/>
    <col min="4886" max="4886" width="12.25" customWidth="1"/>
    <col min="4887" max="4887" width="12.625" customWidth="1"/>
    <col min="5117" max="5117" width="3.875" customWidth="1"/>
    <col min="5118" max="5118" width="13.25" customWidth="1"/>
    <col min="5119" max="5119" width="9.25" customWidth="1"/>
    <col min="5120" max="5120" width="4.25" customWidth="1"/>
    <col min="5121" max="5122" width="3.875" customWidth="1"/>
    <col min="5124" max="5129" width="4.875" customWidth="1"/>
    <col min="5130" max="5131" width="7" customWidth="1"/>
    <col min="5133" max="5134" width="7" customWidth="1"/>
    <col min="5135" max="5135" width="8.625" bestFit="1" customWidth="1"/>
    <col min="5141" max="5141" width="6.625" customWidth="1"/>
    <col min="5142" max="5142" width="12.25" customWidth="1"/>
    <col min="5143" max="5143" width="12.625" customWidth="1"/>
    <col min="5373" max="5373" width="3.875" customWidth="1"/>
    <col min="5374" max="5374" width="13.25" customWidth="1"/>
    <col min="5375" max="5375" width="9.25" customWidth="1"/>
    <col min="5376" max="5376" width="4.25" customWidth="1"/>
    <col min="5377" max="5378" width="3.875" customWidth="1"/>
    <col min="5380" max="5385" width="4.875" customWidth="1"/>
    <col min="5386" max="5387" width="7" customWidth="1"/>
    <col min="5389" max="5390" width="7" customWidth="1"/>
    <col min="5391" max="5391" width="8.625" bestFit="1" customWidth="1"/>
    <col min="5397" max="5397" width="6.625" customWidth="1"/>
    <col min="5398" max="5398" width="12.25" customWidth="1"/>
    <col min="5399" max="5399" width="12.625" customWidth="1"/>
    <col min="5629" max="5629" width="3.875" customWidth="1"/>
    <col min="5630" max="5630" width="13.25" customWidth="1"/>
    <col min="5631" max="5631" width="9.25" customWidth="1"/>
    <col min="5632" max="5632" width="4.25" customWidth="1"/>
    <col min="5633" max="5634" width="3.875" customWidth="1"/>
    <col min="5636" max="5641" width="4.875" customWidth="1"/>
    <col min="5642" max="5643" width="7" customWidth="1"/>
    <col min="5645" max="5646" width="7" customWidth="1"/>
    <col min="5647" max="5647" width="8.625" bestFit="1" customWidth="1"/>
    <col min="5653" max="5653" width="6.625" customWidth="1"/>
    <col min="5654" max="5654" width="12.25" customWidth="1"/>
    <col min="5655" max="5655" width="12.625" customWidth="1"/>
    <col min="5885" max="5885" width="3.875" customWidth="1"/>
    <col min="5886" max="5886" width="13.25" customWidth="1"/>
    <col min="5887" max="5887" width="9.25" customWidth="1"/>
    <col min="5888" max="5888" width="4.25" customWidth="1"/>
    <col min="5889" max="5890" width="3.875" customWidth="1"/>
    <col min="5892" max="5897" width="4.875" customWidth="1"/>
    <col min="5898" max="5899" width="7" customWidth="1"/>
    <col min="5901" max="5902" width="7" customWidth="1"/>
    <col min="5903" max="5903" width="8.625" bestFit="1" customWidth="1"/>
    <col min="5909" max="5909" width="6.625" customWidth="1"/>
    <col min="5910" max="5910" width="12.25" customWidth="1"/>
    <col min="5911" max="5911" width="12.625" customWidth="1"/>
    <col min="6141" max="6141" width="3.875" customWidth="1"/>
    <col min="6142" max="6142" width="13.25" customWidth="1"/>
    <col min="6143" max="6143" width="9.25" customWidth="1"/>
    <col min="6144" max="6144" width="4.25" customWidth="1"/>
    <col min="6145" max="6146" width="3.875" customWidth="1"/>
    <col min="6148" max="6153" width="4.875" customWidth="1"/>
    <col min="6154" max="6155" width="7" customWidth="1"/>
    <col min="6157" max="6158" width="7" customWidth="1"/>
    <col min="6159" max="6159" width="8.625" bestFit="1" customWidth="1"/>
    <col min="6165" max="6165" width="6.625" customWidth="1"/>
    <col min="6166" max="6166" width="12.25" customWidth="1"/>
    <col min="6167" max="6167" width="12.625" customWidth="1"/>
    <col min="6397" max="6397" width="3.875" customWidth="1"/>
    <col min="6398" max="6398" width="13.25" customWidth="1"/>
    <col min="6399" max="6399" width="9.25" customWidth="1"/>
    <col min="6400" max="6400" width="4.25" customWidth="1"/>
    <col min="6401" max="6402" width="3.875" customWidth="1"/>
    <col min="6404" max="6409" width="4.875" customWidth="1"/>
    <col min="6410" max="6411" width="7" customWidth="1"/>
    <col min="6413" max="6414" width="7" customWidth="1"/>
    <col min="6415" max="6415" width="8.625" bestFit="1" customWidth="1"/>
    <col min="6421" max="6421" width="6.625" customWidth="1"/>
    <col min="6422" max="6422" width="12.25" customWidth="1"/>
    <col min="6423" max="6423" width="12.625" customWidth="1"/>
    <col min="6653" max="6653" width="3.875" customWidth="1"/>
    <col min="6654" max="6654" width="13.25" customWidth="1"/>
    <col min="6655" max="6655" width="9.25" customWidth="1"/>
    <col min="6656" max="6656" width="4.25" customWidth="1"/>
    <col min="6657" max="6658" width="3.875" customWidth="1"/>
    <col min="6660" max="6665" width="4.875" customWidth="1"/>
    <col min="6666" max="6667" width="7" customWidth="1"/>
    <col min="6669" max="6670" width="7" customWidth="1"/>
    <col min="6671" max="6671" width="8.625" bestFit="1" customWidth="1"/>
    <col min="6677" max="6677" width="6.625" customWidth="1"/>
    <col min="6678" max="6678" width="12.25" customWidth="1"/>
    <col min="6679" max="6679" width="12.625" customWidth="1"/>
    <col min="6909" max="6909" width="3.875" customWidth="1"/>
    <col min="6910" max="6910" width="13.25" customWidth="1"/>
    <col min="6911" max="6911" width="9.25" customWidth="1"/>
    <col min="6912" max="6912" width="4.25" customWidth="1"/>
    <col min="6913" max="6914" width="3.875" customWidth="1"/>
    <col min="6916" max="6921" width="4.875" customWidth="1"/>
    <col min="6922" max="6923" width="7" customWidth="1"/>
    <col min="6925" max="6926" width="7" customWidth="1"/>
    <col min="6927" max="6927" width="8.625" bestFit="1" customWidth="1"/>
    <col min="6933" max="6933" width="6.625" customWidth="1"/>
    <col min="6934" max="6934" width="12.25" customWidth="1"/>
    <col min="6935" max="6935" width="12.625" customWidth="1"/>
    <col min="7165" max="7165" width="3.875" customWidth="1"/>
    <col min="7166" max="7166" width="13.25" customWidth="1"/>
    <col min="7167" max="7167" width="9.25" customWidth="1"/>
    <col min="7168" max="7168" width="4.25" customWidth="1"/>
    <col min="7169" max="7170" width="3.875" customWidth="1"/>
    <col min="7172" max="7177" width="4.875" customWidth="1"/>
    <col min="7178" max="7179" width="7" customWidth="1"/>
    <col min="7181" max="7182" width="7" customWidth="1"/>
    <col min="7183" max="7183" width="8.625" bestFit="1" customWidth="1"/>
    <col min="7189" max="7189" width="6.625" customWidth="1"/>
    <col min="7190" max="7190" width="12.25" customWidth="1"/>
    <col min="7191" max="7191" width="12.625" customWidth="1"/>
    <col min="7421" max="7421" width="3.875" customWidth="1"/>
    <col min="7422" max="7422" width="13.25" customWidth="1"/>
    <col min="7423" max="7423" width="9.25" customWidth="1"/>
    <col min="7424" max="7424" width="4.25" customWidth="1"/>
    <col min="7425" max="7426" width="3.875" customWidth="1"/>
    <col min="7428" max="7433" width="4.875" customWidth="1"/>
    <col min="7434" max="7435" width="7" customWidth="1"/>
    <col min="7437" max="7438" width="7" customWidth="1"/>
    <col min="7439" max="7439" width="8.625" bestFit="1" customWidth="1"/>
    <col min="7445" max="7445" width="6.625" customWidth="1"/>
    <col min="7446" max="7446" width="12.25" customWidth="1"/>
    <col min="7447" max="7447" width="12.625" customWidth="1"/>
    <col min="7677" max="7677" width="3.875" customWidth="1"/>
    <col min="7678" max="7678" width="13.25" customWidth="1"/>
    <col min="7679" max="7679" width="9.25" customWidth="1"/>
    <col min="7680" max="7680" width="4.25" customWidth="1"/>
    <col min="7681" max="7682" width="3.875" customWidth="1"/>
    <col min="7684" max="7689" width="4.875" customWidth="1"/>
    <col min="7690" max="7691" width="7" customWidth="1"/>
    <col min="7693" max="7694" width="7" customWidth="1"/>
    <col min="7695" max="7695" width="8.625" bestFit="1" customWidth="1"/>
    <col min="7701" max="7701" width="6.625" customWidth="1"/>
    <col min="7702" max="7702" width="12.25" customWidth="1"/>
    <col min="7703" max="7703" width="12.625" customWidth="1"/>
    <col min="7933" max="7933" width="3.875" customWidth="1"/>
    <col min="7934" max="7934" width="13.25" customWidth="1"/>
    <col min="7935" max="7935" width="9.25" customWidth="1"/>
    <col min="7936" max="7936" width="4.25" customWidth="1"/>
    <col min="7937" max="7938" width="3.875" customWidth="1"/>
    <col min="7940" max="7945" width="4.875" customWidth="1"/>
    <col min="7946" max="7947" width="7" customWidth="1"/>
    <col min="7949" max="7950" width="7" customWidth="1"/>
    <col min="7951" max="7951" width="8.625" bestFit="1" customWidth="1"/>
    <col min="7957" max="7957" width="6.625" customWidth="1"/>
    <col min="7958" max="7958" width="12.25" customWidth="1"/>
    <col min="7959" max="7959" width="12.625" customWidth="1"/>
    <col min="8189" max="8189" width="3.875" customWidth="1"/>
    <col min="8190" max="8190" width="13.25" customWidth="1"/>
    <col min="8191" max="8191" width="9.25" customWidth="1"/>
    <col min="8192" max="8192" width="4.25" customWidth="1"/>
    <col min="8193" max="8194" width="3.875" customWidth="1"/>
    <col min="8196" max="8201" width="4.875" customWidth="1"/>
    <col min="8202" max="8203" width="7" customWidth="1"/>
    <col min="8205" max="8206" width="7" customWidth="1"/>
    <col min="8207" max="8207" width="8.625" bestFit="1" customWidth="1"/>
    <col min="8213" max="8213" width="6.625" customWidth="1"/>
    <col min="8214" max="8214" width="12.25" customWidth="1"/>
    <col min="8215" max="8215" width="12.625" customWidth="1"/>
    <col min="8445" max="8445" width="3.875" customWidth="1"/>
    <col min="8446" max="8446" width="13.25" customWidth="1"/>
    <col min="8447" max="8447" width="9.25" customWidth="1"/>
    <col min="8448" max="8448" width="4.25" customWidth="1"/>
    <col min="8449" max="8450" width="3.875" customWidth="1"/>
    <col min="8452" max="8457" width="4.875" customWidth="1"/>
    <col min="8458" max="8459" width="7" customWidth="1"/>
    <col min="8461" max="8462" width="7" customWidth="1"/>
    <col min="8463" max="8463" width="8.625" bestFit="1" customWidth="1"/>
    <col min="8469" max="8469" width="6.625" customWidth="1"/>
    <col min="8470" max="8470" width="12.25" customWidth="1"/>
    <col min="8471" max="8471" width="12.625" customWidth="1"/>
    <col min="8701" max="8701" width="3.875" customWidth="1"/>
    <col min="8702" max="8702" width="13.25" customWidth="1"/>
    <col min="8703" max="8703" width="9.25" customWidth="1"/>
    <col min="8704" max="8704" width="4.25" customWidth="1"/>
    <col min="8705" max="8706" width="3.875" customWidth="1"/>
    <col min="8708" max="8713" width="4.875" customWidth="1"/>
    <col min="8714" max="8715" width="7" customWidth="1"/>
    <col min="8717" max="8718" width="7" customWidth="1"/>
    <col min="8719" max="8719" width="8.625" bestFit="1" customWidth="1"/>
    <col min="8725" max="8725" width="6.625" customWidth="1"/>
    <col min="8726" max="8726" width="12.25" customWidth="1"/>
    <col min="8727" max="8727" width="12.625" customWidth="1"/>
    <col min="8957" max="8957" width="3.875" customWidth="1"/>
    <col min="8958" max="8958" width="13.25" customWidth="1"/>
    <col min="8959" max="8959" width="9.25" customWidth="1"/>
    <col min="8960" max="8960" width="4.25" customWidth="1"/>
    <col min="8961" max="8962" width="3.875" customWidth="1"/>
    <col min="8964" max="8969" width="4.875" customWidth="1"/>
    <col min="8970" max="8971" width="7" customWidth="1"/>
    <col min="8973" max="8974" width="7" customWidth="1"/>
    <col min="8975" max="8975" width="8.625" bestFit="1" customWidth="1"/>
    <col min="8981" max="8981" width="6.625" customWidth="1"/>
    <col min="8982" max="8982" width="12.25" customWidth="1"/>
    <col min="8983" max="8983" width="12.625" customWidth="1"/>
    <col min="9213" max="9213" width="3.875" customWidth="1"/>
    <col min="9214" max="9214" width="13.25" customWidth="1"/>
    <col min="9215" max="9215" width="9.25" customWidth="1"/>
    <col min="9216" max="9216" width="4.25" customWidth="1"/>
    <col min="9217" max="9218" width="3.875" customWidth="1"/>
    <col min="9220" max="9225" width="4.875" customWidth="1"/>
    <col min="9226" max="9227" width="7" customWidth="1"/>
    <col min="9229" max="9230" width="7" customWidth="1"/>
    <col min="9231" max="9231" width="8.625" bestFit="1" customWidth="1"/>
    <col min="9237" max="9237" width="6.625" customWidth="1"/>
    <col min="9238" max="9238" width="12.25" customWidth="1"/>
    <col min="9239" max="9239" width="12.625" customWidth="1"/>
    <col min="9469" max="9469" width="3.875" customWidth="1"/>
    <col min="9470" max="9470" width="13.25" customWidth="1"/>
    <col min="9471" max="9471" width="9.25" customWidth="1"/>
    <col min="9472" max="9472" width="4.25" customWidth="1"/>
    <col min="9473" max="9474" width="3.875" customWidth="1"/>
    <col min="9476" max="9481" width="4.875" customWidth="1"/>
    <col min="9482" max="9483" width="7" customWidth="1"/>
    <col min="9485" max="9486" width="7" customWidth="1"/>
    <col min="9487" max="9487" width="8.625" bestFit="1" customWidth="1"/>
    <col min="9493" max="9493" width="6.625" customWidth="1"/>
    <col min="9494" max="9494" width="12.25" customWidth="1"/>
    <col min="9495" max="9495" width="12.625" customWidth="1"/>
    <col min="9725" max="9725" width="3.875" customWidth="1"/>
    <col min="9726" max="9726" width="13.25" customWidth="1"/>
    <col min="9727" max="9727" width="9.25" customWidth="1"/>
    <col min="9728" max="9728" width="4.25" customWidth="1"/>
    <col min="9729" max="9730" width="3.875" customWidth="1"/>
    <col min="9732" max="9737" width="4.875" customWidth="1"/>
    <col min="9738" max="9739" width="7" customWidth="1"/>
    <col min="9741" max="9742" width="7" customWidth="1"/>
    <col min="9743" max="9743" width="8.625" bestFit="1" customWidth="1"/>
    <col min="9749" max="9749" width="6.625" customWidth="1"/>
    <col min="9750" max="9750" width="12.25" customWidth="1"/>
    <col min="9751" max="9751" width="12.625" customWidth="1"/>
    <col min="9981" max="9981" width="3.875" customWidth="1"/>
    <col min="9982" max="9982" width="13.25" customWidth="1"/>
    <col min="9983" max="9983" width="9.25" customWidth="1"/>
    <col min="9984" max="9984" width="4.25" customWidth="1"/>
    <col min="9985" max="9986" width="3.875" customWidth="1"/>
    <col min="9988" max="9993" width="4.875" customWidth="1"/>
    <col min="9994" max="9995" width="7" customWidth="1"/>
    <col min="9997" max="9998" width="7" customWidth="1"/>
    <col min="9999" max="9999" width="8.625" bestFit="1" customWidth="1"/>
    <col min="10005" max="10005" width="6.625" customWidth="1"/>
    <col min="10006" max="10006" width="12.25" customWidth="1"/>
    <col min="10007" max="10007" width="12.625" customWidth="1"/>
    <col min="10237" max="10237" width="3.875" customWidth="1"/>
    <col min="10238" max="10238" width="13.25" customWidth="1"/>
    <col min="10239" max="10239" width="9.25" customWidth="1"/>
    <col min="10240" max="10240" width="4.25" customWidth="1"/>
    <col min="10241" max="10242" width="3.875" customWidth="1"/>
    <col min="10244" max="10249" width="4.875" customWidth="1"/>
    <col min="10250" max="10251" width="7" customWidth="1"/>
    <col min="10253" max="10254" width="7" customWidth="1"/>
    <col min="10255" max="10255" width="8.625" bestFit="1" customWidth="1"/>
    <col min="10261" max="10261" width="6.625" customWidth="1"/>
    <col min="10262" max="10262" width="12.25" customWidth="1"/>
    <col min="10263" max="10263" width="12.625" customWidth="1"/>
    <col min="10493" max="10493" width="3.875" customWidth="1"/>
    <col min="10494" max="10494" width="13.25" customWidth="1"/>
    <col min="10495" max="10495" width="9.25" customWidth="1"/>
    <col min="10496" max="10496" width="4.25" customWidth="1"/>
    <col min="10497" max="10498" width="3.875" customWidth="1"/>
    <col min="10500" max="10505" width="4.875" customWidth="1"/>
    <col min="10506" max="10507" width="7" customWidth="1"/>
    <col min="10509" max="10510" width="7" customWidth="1"/>
    <col min="10511" max="10511" width="8.625" bestFit="1" customWidth="1"/>
    <col min="10517" max="10517" width="6.625" customWidth="1"/>
    <col min="10518" max="10518" width="12.25" customWidth="1"/>
    <col min="10519" max="10519" width="12.625" customWidth="1"/>
    <col min="10749" max="10749" width="3.875" customWidth="1"/>
    <col min="10750" max="10750" width="13.25" customWidth="1"/>
    <col min="10751" max="10751" width="9.25" customWidth="1"/>
    <col min="10752" max="10752" width="4.25" customWidth="1"/>
    <col min="10753" max="10754" width="3.875" customWidth="1"/>
    <col min="10756" max="10761" width="4.875" customWidth="1"/>
    <col min="10762" max="10763" width="7" customWidth="1"/>
    <col min="10765" max="10766" width="7" customWidth="1"/>
    <col min="10767" max="10767" width="8.625" bestFit="1" customWidth="1"/>
    <col min="10773" max="10773" width="6.625" customWidth="1"/>
    <col min="10774" max="10774" width="12.25" customWidth="1"/>
    <col min="10775" max="10775" width="12.625" customWidth="1"/>
    <col min="11005" max="11005" width="3.875" customWidth="1"/>
    <col min="11006" max="11006" width="13.25" customWidth="1"/>
    <col min="11007" max="11007" width="9.25" customWidth="1"/>
    <col min="11008" max="11008" width="4.25" customWidth="1"/>
    <col min="11009" max="11010" width="3.875" customWidth="1"/>
    <col min="11012" max="11017" width="4.875" customWidth="1"/>
    <col min="11018" max="11019" width="7" customWidth="1"/>
    <col min="11021" max="11022" width="7" customWidth="1"/>
    <col min="11023" max="11023" width="8.625" bestFit="1" customWidth="1"/>
    <col min="11029" max="11029" width="6.625" customWidth="1"/>
    <col min="11030" max="11030" width="12.25" customWidth="1"/>
    <col min="11031" max="11031" width="12.625" customWidth="1"/>
    <col min="11261" max="11261" width="3.875" customWidth="1"/>
    <col min="11262" max="11262" width="13.25" customWidth="1"/>
    <col min="11263" max="11263" width="9.25" customWidth="1"/>
    <col min="11264" max="11264" width="4.25" customWidth="1"/>
    <col min="11265" max="11266" width="3.875" customWidth="1"/>
    <col min="11268" max="11273" width="4.875" customWidth="1"/>
    <col min="11274" max="11275" width="7" customWidth="1"/>
    <col min="11277" max="11278" width="7" customWidth="1"/>
    <col min="11279" max="11279" width="8.625" bestFit="1" customWidth="1"/>
    <col min="11285" max="11285" width="6.625" customWidth="1"/>
    <col min="11286" max="11286" width="12.25" customWidth="1"/>
    <col min="11287" max="11287" width="12.625" customWidth="1"/>
    <col min="11517" max="11517" width="3.875" customWidth="1"/>
    <col min="11518" max="11518" width="13.25" customWidth="1"/>
    <col min="11519" max="11519" width="9.25" customWidth="1"/>
    <col min="11520" max="11520" width="4.25" customWidth="1"/>
    <col min="11521" max="11522" width="3.875" customWidth="1"/>
    <col min="11524" max="11529" width="4.875" customWidth="1"/>
    <col min="11530" max="11531" width="7" customWidth="1"/>
    <col min="11533" max="11534" width="7" customWidth="1"/>
    <col min="11535" max="11535" width="8.625" bestFit="1" customWidth="1"/>
    <col min="11541" max="11541" width="6.625" customWidth="1"/>
    <col min="11542" max="11542" width="12.25" customWidth="1"/>
    <col min="11543" max="11543" width="12.625" customWidth="1"/>
    <col min="11773" max="11773" width="3.875" customWidth="1"/>
    <col min="11774" max="11774" width="13.25" customWidth="1"/>
    <col min="11775" max="11775" width="9.25" customWidth="1"/>
    <col min="11776" max="11776" width="4.25" customWidth="1"/>
    <col min="11777" max="11778" width="3.875" customWidth="1"/>
    <col min="11780" max="11785" width="4.875" customWidth="1"/>
    <col min="11786" max="11787" width="7" customWidth="1"/>
    <col min="11789" max="11790" width="7" customWidth="1"/>
    <col min="11791" max="11791" width="8.625" bestFit="1" customWidth="1"/>
    <col min="11797" max="11797" width="6.625" customWidth="1"/>
    <col min="11798" max="11798" width="12.25" customWidth="1"/>
    <col min="11799" max="11799" width="12.625" customWidth="1"/>
    <col min="12029" max="12029" width="3.875" customWidth="1"/>
    <col min="12030" max="12030" width="13.25" customWidth="1"/>
    <col min="12031" max="12031" width="9.25" customWidth="1"/>
    <col min="12032" max="12032" width="4.25" customWidth="1"/>
    <col min="12033" max="12034" width="3.875" customWidth="1"/>
    <col min="12036" max="12041" width="4.875" customWidth="1"/>
    <col min="12042" max="12043" width="7" customWidth="1"/>
    <col min="12045" max="12046" width="7" customWidth="1"/>
    <col min="12047" max="12047" width="8.625" bestFit="1" customWidth="1"/>
    <col min="12053" max="12053" width="6.625" customWidth="1"/>
    <col min="12054" max="12054" width="12.25" customWidth="1"/>
    <col min="12055" max="12055" width="12.625" customWidth="1"/>
    <col min="12285" max="12285" width="3.875" customWidth="1"/>
    <col min="12286" max="12286" width="13.25" customWidth="1"/>
    <col min="12287" max="12287" width="9.25" customWidth="1"/>
    <col min="12288" max="12288" width="4.25" customWidth="1"/>
    <col min="12289" max="12290" width="3.875" customWidth="1"/>
    <col min="12292" max="12297" width="4.875" customWidth="1"/>
    <col min="12298" max="12299" width="7" customWidth="1"/>
    <col min="12301" max="12302" width="7" customWidth="1"/>
    <col min="12303" max="12303" width="8.625" bestFit="1" customWidth="1"/>
    <col min="12309" max="12309" width="6.625" customWidth="1"/>
    <col min="12310" max="12310" width="12.25" customWidth="1"/>
    <col min="12311" max="12311" width="12.625" customWidth="1"/>
    <col min="12541" max="12541" width="3.875" customWidth="1"/>
    <col min="12542" max="12542" width="13.25" customWidth="1"/>
    <col min="12543" max="12543" width="9.25" customWidth="1"/>
    <col min="12544" max="12544" width="4.25" customWidth="1"/>
    <col min="12545" max="12546" width="3.875" customWidth="1"/>
    <col min="12548" max="12553" width="4.875" customWidth="1"/>
    <col min="12554" max="12555" width="7" customWidth="1"/>
    <col min="12557" max="12558" width="7" customWidth="1"/>
    <col min="12559" max="12559" width="8.625" bestFit="1" customWidth="1"/>
    <col min="12565" max="12565" width="6.625" customWidth="1"/>
    <col min="12566" max="12566" width="12.25" customWidth="1"/>
    <col min="12567" max="12567" width="12.625" customWidth="1"/>
    <col min="12797" max="12797" width="3.875" customWidth="1"/>
    <col min="12798" max="12798" width="13.25" customWidth="1"/>
    <col min="12799" max="12799" width="9.25" customWidth="1"/>
    <col min="12800" max="12800" width="4.25" customWidth="1"/>
    <col min="12801" max="12802" width="3.875" customWidth="1"/>
    <col min="12804" max="12809" width="4.875" customWidth="1"/>
    <col min="12810" max="12811" width="7" customWidth="1"/>
    <col min="12813" max="12814" width="7" customWidth="1"/>
    <col min="12815" max="12815" width="8.625" bestFit="1" customWidth="1"/>
    <col min="12821" max="12821" width="6.625" customWidth="1"/>
    <col min="12822" max="12822" width="12.25" customWidth="1"/>
    <col min="12823" max="12823" width="12.625" customWidth="1"/>
    <col min="13053" max="13053" width="3.875" customWidth="1"/>
    <col min="13054" max="13054" width="13.25" customWidth="1"/>
    <col min="13055" max="13055" width="9.25" customWidth="1"/>
    <col min="13056" max="13056" width="4.25" customWidth="1"/>
    <col min="13057" max="13058" width="3.875" customWidth="1"/>
    <col min="13060" max="13065" width="4.875" customWidth="1"/>
    <col min="13066" max="13067" width="7" customWidth="1"/>
    <col min="13069" max="13070" width="7" customWidth="1"/>
    <col min="13071" max="13071" width="8.625" bestFit="1" customWidth="1"/>
    <col min="13077" max="13077" width="6.625" customWidth="1"/>
    <col min="13078" max="13078" width="12.25" customWidth="1"/>
    <col min="13079" max="13079" width="12.625" customWidth="1"/>
    <col min="13309" max="13309" width="3.875" customWidth="1"/>
    <col min="13310" max="13310" width="13.25" customWidth="1"/>
    <col min="13311" max="13311" width="9.25" customWidth="1"/>
    <col min="13312" max="13312" width="4.25" customWidth="1"/>
    <col min="13313" max="13314" width="3.875" customWidth="1"/>
    <col min="13316" max="13321" width="4.875" customWidth="1"/>
    <col min="13322" max="13323" width="7" customWidth="1"/>
    <col min="13325" max="13326" width="7" customWidth="1"/>
    <col min="13327" max="13327" width="8.625" bestFit="1" customWidth="1"/>
    <col min="13333" max="13333" width="6.625" customWidth="1"/>
    <col min="13334" max="13334" width="12.25" customWidth="1"/>
    <col min="13335" max="13335" width="12.625" customWidth="1"/>
    <col min="13565" max="13565" width="3.875" customWidth="1"/>
    <col min="13566" max="13566" width="13.25" customWidth="1"/>
    <col min="13567" max="13567" width="9.25" customWidth="1"/>
    <col min="13568" max="13568" width="4.25" customWidth="1"/>
    <col min="13569" max="13570" width="3.875" customWidth="1"/>
    <col min="13572" max="13577" width="4.875" customWidth="1"/>
    <col min="13578" max="13579" width="7" customWidth="1"/>
    <col min="13581" max="13582" width="7" customWidth="1"/>
    <col min="13583" max="13583" width="8.625" bestFit="1" customWidth="1"/>
    <col min="13589" max="13589" width="6.625" customWidth="1"/>
    <col min="13590" max="13590" width="12.25" customWidth="1"/>
    <col min="13591" max="13591" width="12.625" customWidth="1"/>
    <col min="13821" max="13821" width="3.875" customWidth="1"/>
    <col min="13822" max="13822" width="13.25" customWidth="1"/>
    <col min="13823" max="13823" width="9.25" customWidth="1"/>
    <col min="13824" max="13824" width="4.25" customWidth="1"/>
    <col min="13825" max="13826" width="3.875" customWidth="1"/>
    <col min="13828" max="13833" width="4.875" customWidth="1"/>
    <col min="13834" max="13835" width="7" customWidth="1"/>
    <col min="13837" max="13838" width="7" customWidth="1"/>
    <col min="13839" max="13839" width="8.625" bestFit="1" customWidth="1"/>
    <col min="13845" max="13845" width="6.625" customWidth="1"/>
    <col min="13846" max="13846" width="12.25" customWidth="1"/>
    <col min="13847" max="13847" width="12.625" customWidth="1"/>
    <col min="14077" max="14077" width="3.875" customWidth="1"/>
    <col min="14078" max="14078" width="13.25" customWidth="1"/>
    <col min="14079" max="14079" width="9.25" customWidth="1"/>
    <col min="14080" max="14080" width="4.25" customWidth="1"/>
    <col min="14081" max="14082" width="3.875" customWidth="1"/>
    <col min="14084" max="14089" width="4.875" customWidth="1"/>
    <col min="14090" max="14091" width="7" customWidth="1"/>
    <col min="14093" max="14094" width="7" customWidth="1"/>
    <col min="14095" max="14095" width="8.625" bestFit="1" customWidth="1"/>
    <col min="14101" max="14101" width="6.625" customWidth="1"/>
    <col min="14102" max="14102" width="12.25" customWidth="1"/>
    <col min="14103" max="14103" width="12.625" customWidth="1"/>
    <col min="14333" max="14333" width="3.875" customWidth="1"/>
    <col min="14334" max="14334" width="13.25" customWidth="1"/>
    <col min="14335" max="14335" width="9.25" customWidth="1"/>
    <col min="14336" max="14336" width="4.25" customWidth="1"/>
    <col min="14337" max="14338" width="3.875" customWidth="1"/>
    <col min="14340" max="14345" width="4.875" customWidth="1"/>
    <col min="14346" max="14347" width="7" customWidth="1"/>
    <col min="14349" max="14350" width="7" customWidth="1"/>
    <col min="14351" max="14351" width="8.625" bestFit="1" customWidth="1"/>
    <col min="14357" max="14357" width="6.625" customWidth="1"/>
    <col min="14358" max="14358" width="12.25" customWidth="1"/>
    <col min="14359" max="14359" width="12.625" customWidth="1"/>
    <col min="14589" max="14589" width="3.875" customWidth="1"/>
    <col min="14590" max="14590" width="13.25" customWidth="1"/>
    <col min="14591" max="14591" width="9.25" customWidth="1"/>
    <col min="14592" max="14592" width="4.25" customWidth="1"/>
    <col min="14593" max="14594" width="3.875" customWidth="1"/>
    <col min="14596" max="14601" width="4.875" customWidth="1"/>
    <col min="14602" max="14603" width="7" customWidth="1"/>
    <col min="14605" max="14606" width="7" customWidth="1"/>
    <col min="14607" max="14607" width="8.625" bestFit="1" customWidth="1"/>
    <col min="14613" max="14613" width="6.625" customWidth="1"/>
    <col min="14614" max="14614" width="12.25" customWidth="1"/>
    <col min="14615" max="14615" width="12.625" customWidth="1"/>
    <col min="14845" max="14845" width="3.875" customWidth="1"/>
    <col min="14846" max="14846" width="13.25" customWidth="1"/>
    <col min="14847" max="14847" width="9.25" customWidth="1"/>
    <col min="14848" max="14848" width="4.25" customWidth="1"/>
    <col min="14849" max="14850" width="3.875" customWidth="1"/>
    <col min="14852" max="14857" width="4.875" customWidth="1"/>
    <col min="14858" max="14859" width="7" customWidth="1"/>
    <col min="14861" max="14862" width="7" customWidth="1"/>
    <col min="14863" max="14863" width="8.625" bestFit="1" customWidth="1"/>
    <col min="14869" max="14869" width="6.625" customWidth="1"/>
    <col min="14870" max="14870" width="12.25" customWidth="1"/>
    <col min="14871" max="14871" width="12.625" customWidth="1"/>
    <col min="15101" max="15101" width="3.875" customWidth="1"/>
    <col min="15102" max="15102" width="13.25" customWidth="1"/>
    <col min="15103" max="15103" width="9.25" customWidth="1"/>
    <col min="15104" max="15104" width="4.25" customWidth="1"/>
    <col min="15105" max="15106" width="3.875" customWidth="1"/>
    <col min="15108" max="15113" width="4.875" customWidth="1"/>
    <col min="15114" max="15115" width="7" customWidth="1"/>
    <col min="15117" max="15118" width="7" customWidth="1"/>
    <col min="15119" max="15119" width="8.625" bestFit="1" customWidth="1"/>
    <col min="15125" max="15125" width="6.625" customWidth="1"/>
    <col min="15126" max="15126" width="12.25" customWidth="1"/>
    <col min="15127" max="15127" width="12.625" customWidth="1"/>
    <col min="15357" max="15357" width="3.875" customWidth="1"/>
    <col min="15358" max="15358" width="13.25" customWidth="1"/>
    <col min="15359" max="15359" width="9.25" customWidth="1"/>
    <col min="15360" max="15360" width="4.25" customWidth="1"/>
    <col min="15361" max="15362" width="3.875" customWidth="1"/>
    <col min="15364" max="15369" width="4.875" customWidth="1"/>
    <col min="15370" max="15371" width="7" customWidth="1"/>
    <col min="15373" max="15374" width="7" customWidth="1"/>
    <col min="15375" max="15375" width="8.625" bestFit="1" customWidth="1"/>
    <col min="15381" max="15381" width="6.625" customWidth="1"/>
    <col min="15382" max="15382" width="12.25" customWidth="1"/>
    <col min="15383" max="15383" width="12.625" customWidth="1"/>
    <col min="15613" max="15613" width="3.875" customWidth="1"/>
    <col min="15614" max="15614" width="13.25" customWidth="1"/>
    <col min="15615" max="15615" width="9.25" customWidth="1"/>
    <col min="15616" max="15616" width="4.25" customWidth="1"/>
    <col min="15617" max="15618" width="3.875" customWidth="1"/>
    <col min="15620" max="15625" width="4.875" customWidth="1"/>
    <col min="15626" max="15627" width="7" customWidth="1"/>
    <col min="15629" max="15630" width="7" customWidth="1"/>
    <col min="15631" max="15631" width="8.625" bestFit="1" customWidth="1"/>
    <col min="15637" max="15637" width="6.625" customWidth="1"/>
    <col min="15638" max="15638" width="12.25" customWidth="1"/>
    <col min="15639" max="15639" width="12.625" customWidth="1"/>
    <col min="15869" max="15869" width="3.875" customWidth="1"/>
    <col min="15870" max="15870" width="13.25" customWidth="1"/>
    <col min="15871" max="15871" width="9.25" customWidth="1"/>
    <col min="15872" max="15872" width="4.25" customWidth="1"/>
    <col min="15873" max="15874" width="3.875" customWidth="1"/>
    <col min="15876" max="15881" width="4.875" customWidth="1"/>
    <col min="15882" max="15883" width="7" customWidth="1"/>
    <col min="15885" max="15886" width="7" customWidth="1"/>
    <col min="15887" max="15887" width="8.625" bestFit="1" customWidth="1"/>
    <col min="15893" max="15893" width="6.625" customWidth="1"/>
    <col min="15894" max="15894" width="12.25" customWidth="1"/>
    <col min="15895" max="15895" width="12.625" customWidth="1"/>
    <col min="16125" max="16125" width="3.875" customWidth="1"/>
    <col min="16126" max="16126" width="13.25" customWidth="1"/>
    <col min="16127" max="16127" width="9.25" customWidth="1"/>
    <col min="16128" max="16128" width="4.25" customWidth="1"/>
    <col min="16129" max="16130" width="3.875" customWidth="1"/>
    <col min="16132" max="16137" width="4.875" customWidth="1"/>
    <col min="16138" max="16139" width="7" customWidth="1"/>
    <col min="16141" max="16142" width="7" customWidth="1"/>
    <col min="16143" max="16143" width="8.625" bestFit="1" customWidth="1"/>
    <col min="16149" max="16149" width="6.625" customWidth="1"/>
    <col min="16150" max="16150" width="12.25" customWidth="1"/>
    <col min="16151" max="16151" width="12.625" customWidth="1"/>
  </cols>
  <sheetData>
    <row r="1" spans="1:29" s="53" customFormat="1" x14ac:dyDescent="0.5">
      <c r="A1" s="444" t="s">
        <v>479</v>
      </c>
      <c r="B1" s="444"/>
      <c r="C1" s="444"/>
      <c r="D1" s="444"/>
      <c r="E1" s="444"/>
      <c r="F1" s="444"/>
      <c r="G1" s="444"/>
      <c r="H1" s="444"/>
      <c r="I1" s="444"/>
      <c r="J1" s="444"/>
      <c r="K1" s="444"/>
      <c r="L1" s="444"/>
      <c r="M1" s="444"/>
      <c r="N1" s="444"/>
      <c r="O1" s="444"/>
      <c r="P1" s="444"/>
      <c r="Q1" s="444"/>
      <c r="R1" s="444"/>
      <c r="S1" s="444"/>
      <c r="U1" s="54"/>
      <c r="V1" s="54"/>
      <c r="W1" s="54"/>
      <c r="X1" s="55"/>
      <c r="Y1" s="54"/>
      <c r="Z1" s="54"/>
      <c r="AA1" s="54"/>
      <c r="AB1" s="54"/>
      <c r="AC1" s="100"/>
    </row>
    <row r="2" spans="1:29" s="53" customFormat="1" x14ac:dyDescent="0.5">
      <c r="A2" s="444" t="s">
        <v>480</v>
      </c>
      <c r="B2" s="444"/>
      <c r="C2" s="444"/>
      <c r="D2" s="444"/>
      <c r="E2" s="444"/>
      <c r="F2" s="444"/>
      <c r="G2" s="444"/>
      <c r="H2" s="444"/>
      <c r="I2" s="444"/>
      <c r="J2" s="444"/>
      <c r="K2" s="444"/>
      <c r="L2" s="444"/>
      <c r="M2" s="444"/>
      <c r="N2" s="444"/>
      <c r="O2" s="444"/>
      <c r="P2" s="444"/>
      <c r="Q2" s="444"/>
      <c r="R2" s="444"/>
      <c r="S2" s="444"/>
      <c r="U2" s="54"/>
      <c r="V2" s="54"/>
      <c r="W2" s="54"/>
      <c r="X2" s="55"/>
      <c r="Y2" s="54"/>
      <c r="Z2" s="54"/>
      <c r="AA2" s="54"/>
      <c r="AB2" s="54"/>
      <c r="AC2" s="100"/>
    </row>
    <row r="3" spans="1:29" s="53" customFormat="1" ht="10.5" customHeight="1" x14ac:dyDescent="0.5">
      <c r="A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U3" s="54"/>
      <c r="V3" s="54"/>
      <c r="W3" s="54"/>
      <c r="X3" s="55"/>
      <c r="Y3" s="54"/>
      <c r="Z3" s="54"/>
      <c r="AA3" s="54"/>
      <c r="AB3" s="54"/>
      <c r="AC3" s="100"/>
    </row>
    <row r="4" spans="1:29" s="58" customFormat="1" ht="58.5" customHeight="1" x14ac:dyDescent="0.2">
      <c r="A4" s="415" t="s">
        <v>114</v>
      </c>
      <c r="B4" s="415" t="s">
        <v>481</v>
      </c>
      <c r="C4" s="416" t="s">
        <v>482</v>
      </c>
      <c r="D4" s="445" t="s">
        <v>483</v>
      </c>
      <c r="E4" s="447" t="s">
        <v>484</v>
      </c>
      <c r="F4" s="415" t="s">
        <v>485</v>
      </c>
      <c r="G4" s="415"/>
      <c r="H4" s="412" t="s">
        <v>486</v>
      </c>
      <c r="I4" s="412"/>
      <c r="J4" s="412"/>
      <c r="K4" s="416" t="s">
        <v>487</v>
      </c>
      <c r="L4" s="416"/>
      <c r="M4" s="416"/>
      <c r="N4" s="416" t="s">
        <v>488</v>
      </c>
      <c r="O4" s="416"/>
      <c r="P4" s="416"/>
      <c r="Q4" s="415" t="s">
        <v>489</v>
      </c>
      <c r="R4" s="415"/>
      <c r="S4" s="415"/>
      <c r="T4" s="180" t="s">
        <v>32</v>
      </c>
      <c r="U4" s="57" t="s">
        <v>490</v>
      </c>
      <c r="V4" s="57" t="s">
        <v>491</v>
      </c>
      <c r="W4" s="57" t="s">
        <v>492</v>
      </c>
      <c r="X4" s="57" t="s">
        <v>493</v>
      </c>
      <c r="Y4" s="57" t="s">
        <v>494</v>
      </c>
      <c r="Z4" s="57" t="s">
        <v>495</v>
      </c>
      <c r="AA4" s="57"/>
      <c r="AB4" s="57"/>
      <c r="AC4" s="264"/>
    </row>
    <row r="5" spans="1:29" s="58" customFormat="1" x14ac:dyDescent="0.2">
      <c r="A5" s="415"/>
      <c r="B5" s="415"/>
      <c r="C5" s="415"/>
      <c r="D5" s="446"/>
      <c r="E5" s="448"/>
      <c r="F5" s="181" t="s">
        <v>493</v>
      </c>
      <c r="G5" s="59" t="s">
        <v>496</v>
      </c>
      <c r="H5" s="180">
        <v>2561</v>
      </c>
      <c r="I5" s="180">
        <v>2562</v>
      </c>
      <c r="J5" s="180">
        <v>2563</v>
      </c>
      <c r="K5" s="180">
        <v>2561</v>
      </c>
      <c r="L5" s="180">
        <v>2562</v>
      </c>
      <c r="M5" s="180">
        <v>2563</v>
      </c>
      <c r="N5" s="180">
        <v>2561</v>
      </c>
      <c r="O5" s="180">
        <v>2562</v>
      </c>
      <c r="P5" s="180">
        <v>2563</v>
      </c>
      <c r="Q5" s="180">
        <v>2561</v>
      </c>
      <c r="R5" s="180">
        <v>2562</v>
      </c>
      <c r="S5" s="180">
        <v>2563</v>
      </c>
      <c r="T5" s="180"/>
      <c r="U5" s="261">
        <v>22920</v>
      </c>
      <c r="V5" s="57" t="s">
        <v>497</v>
      </c>
      <c r="W5" s="57" t="s">
        <v>497</v>
      </c>
      <c r="X5" s="60"/>
      <c r="Y5" s="57"/>
      <c r="Z5" s="57"/>
      <c r="AA5" s="57"/>
      <c r="AB5" s="57"/>
      <c r="AC5" s="264"/>
    </row>
    <row r="6" spans="1:29" s="66" customFormat="1" x14ac:dyDescent="0.5">
      <c r="A6" s="61">
        <v>1</v>
      </c>
      <c r="B6" s="62" t="s">
        <v>498</v>
      </c>
      <c r="C6" s="63">
        <v>712001101001</v>
      </c>
      <c r="D6" s="63" t="s">
        <v>499</v>
      </c>
      <c r="E6" s="64">
        <v>1</v>
      </c>
      <c r="F6" s="64">
        <v>1</v>
      </c>
      <c r="G6" s="64">
        <f>(U6+V6+W84+W6)*X6*12</f>
        <v>965880</v>
      </c>
      <c r="H6" s="64">
        <v>1</v>
      </c>
      <c r="I6" s="64">
        <v>1</v>
      </c>
      <c r="J6" s="64">
        <v>1</v>
      </c>
      <c r="K6" s="65" t="s">
        <v>69</v>
      </c>
      <c r="L6" s="65" t="s">
        <v>69</v>
      </c>
      <c r="M6" s="65" t="s">
        <v>69</v>
      </c>
      <c r="N6" s="64"/>
      <c r="O6" s="64"/>
      <c r="P6" s="64">
        <f>(Y6-U6)*12*X6</f>
        <v>25800</v>
      </c>
      <c r="Q6" s="64"/>
      <c r="R6" s="64"/>
      <c r="S6" s="64">
        <f>G6+P6</f>
        <v>991680</v>
      </c>
      <c r="T6" s="203" t="s">
        <v>500</v>
      </c>
      <c r="U6" s="54">
        <v>66490</v>
      </c>
      <c r="V6" s="54">
        <v>7000</v>
      </c>
      <c r="W6" s="54">
        <v>7000</v>
      </c>
      <c r="X6" s="55">
        <v>1</v>
      </c>
      <c r="Y6" s="54">
        <v>68640</v>
      </c>
      <c r="Z6" s="54">
        <f>(Y6-U6)</f>
        <v>2150</v>
      </c>
      <c r="AA6" s="54"/>
      <c r="AB6" s="54"/>
      <c r="AC6" s="100"/>
    </row>
    <row r="7" spans="1:29" s="66" customFormat="1" x14ac:dyDescent="0.5">
      <c r="A7" s="61"/>
      <c r="B7" s="67" t="s">
        <v>106</v>
      </c>
      <c r="C7" s="63"/>
      <c r="D7" s="63"/>
      <c r="E7" s="64"/>
      <c r="F7" s="64"/>
      <c r="G7" s="64"/>
      <c r="H7" s="64"/>
      <c r="I7" s="64"/>
      <c r="J7" s="64"/>
      <c r="K7" s="65"/>
      <c r="L7" s="65"/>
      <c r="M7" s="65"/>
      <c r="N7" s="64"/>
      <c r="O7" s="64"/>
      <c r="P7" s="64"/>
      <c r="Q7" s="64"/>
      <c r="R7" s="64"/>
      <c r="S7" s="64"/>
      <c r="T7" s="62"/>
      <c r="U7" s="54"/>
      <c r="V7" s="54"/>
      <c r="W7" s="54"/>
      <c r="X7" s="55"/>
      <c r="Y7" s="54"/>
      <c r="Z7" s="54"/>
      <c r="AA7" s="54"/>
      <c r="AB7" s="54"/>
      <c r="AC7" s="100"/>
    </row>
    <row r="8" spans="1:29" s="66" customFormat="1" x14ac:dyDescent="0.5">
      <c r="A8" s="61">
        <v>2</v>
      </c>
      <c r="B8" s="62" t="s">
        <v>475</v>
      </c>
      <c r="C8" s="63">
        <v>712012101001</v>
      </c>
      <c r="D8" s="63" t="s">
        <v>499</v>
      </c>
      <c r="E8" s="64">
        <v>1</v>
      </c>
      <c r="F8" s="64">
        <v>0</v>
      </c>
      <c r="G8" s="64">
        <f>(U8+V8+W98+W8)*X8*12</f>
        <v>672600</v>
      </c>
      <c r="H8" s="64">
        <v>1</v>
      </c>
      <c r="I8" s="64">
        <v>1</v>
      </c>
      <c r="J8" s="64">
        <v>1</v>
      </c>
      <c r="K8" s="65" t="s">
        <v>69</v>
      </c>
      <c r="L8" s="65">
        <v>1</v>
      </c>
      <c r="M8" s="65" t="s">
        <v>69</v>
      </c>
      <c r="N8" s="64"/>
      <c r="O8" s="64"/>
      <c r="P8" s="64">
        <f t="shared" ref="P8:P29" si="0">(Y8-U8)*12*X8</f>
        <v>0</v>
      </c>
      <c r="Q8" s="64"/>
      <c r="R8" s="64"/>
      <c r="S8" s="64">
        <f t="shared" ref="S8:S29" si="1">G8+P8</f>
        <v>672600</v>
      </c>
      <c r="T8" s="62" t="s">
        <v>73</v>
      </c>
      <c r="U8" s="54">
        <v>44850</v>
      </c>
      <c r="V8" s="54">
        <v>5600</v>
      </c>
      <c r="W8" s="54">
        <v>5600</v>
      </c>
      <c r="X8" s="55">
        <v>1</v>
      </c>
      <c r="Y8" s="54">
        <v>44850</v>
      </c>
      <c r="Z8" s="54">
        <f t="shared" ref="Z8:Z29" si="2">(Y8-U8)</f>
        <v>0</v>
      </c>
      <c r="AA8" s="54"/>
      <c r="AB8" s="54"/>
      <c r="AC8" s="100"/>
    </row>
    <row r="9" spans="1:29" s="66" customFormat="1" x14ac:dyDescent="0.5">
      <c r="A9" s="61">
        <v>3</v>
      </c>
      <c r="B9" s="62" t="s">
        <v>502</v>
      </c>
      <c r="C9" s="63">
        <v>712012101002</v>
      </c>
      <c r="D9" s="63" t="s">
        <v>503</v>
      </c>
      <c r="E9" s="64">
        <v>1</v>
      </c>
      <c r="F9" s="64">
        <v>1</v>
      </c>
      <c r="G9" s="64">
        <f>(U9+V9+W100+W9)*X9*12</f>
        <v>566880</v>
      </c>
      <c r="H9" s="64">
        <v>1</v>
      </c>
      <c r="I9" s="64">
        <v>1</v>
      </c>
      <c r="J9" s="64">
        <v>1</v>
      </c>
      <c r="K9" s="65" t="s">
        <v>69</v>
      </c>
      <c r="L9" s="65" t="s">
        <v>69</v>
      </c>
      <c r="M9" s="65" t="s">
        <v>69</v>
      </c>
      <c r="N9" s="64"/>
      <c r="O9" s="64"/>
      <c r="P9" s="64">
        <f t="shared" si="0"/>
        <v>18000</v>
      </c>
      <c r="Q9" s="64"/>
      <c r="R9" s="64"/>
      <c r="S9" s="64">
        <f t="shared" si="1"/>
        <v>584880</v>
      </c>
      <c r="T9" s="203" t="s">
        <v>504</v>
      </c>
      <c r="U9" s="54">
        <v>45740</v>
      </c>
      <c r="V9" s="54">
        <v>1500</v>
      </c>
      <c r="W9" s="54"/>
      <c r="X9" s="55">
        <v>1</v>
      </c>
      <c r="Y9" s="54">
        <v>47240</v>
      </c>
      <c r="Z9" s="54">
        <f t="shared" si="2"/>
        <v>1500</v>
      </c>
      <c r="AA9" s="54"/>
      <c r="AB9" s="54"/>
      <c r="AC9" s="100"/>
    </row>
    <row r="10" spans="1:29" s="66" customFormat="1" x14ac:dyDescent="0.5">
      <c r="A10" s="61">
        <v>4</v>
      </c>
      <c r="B10" s="62" t="s">
        <v>505</v>
      </c>
      <c r="C10" s="63">
        <v>712013102001</v>
      </c>
      <c r="D10" s="63" t="s">
        <v>506</v>
      </c>
      <c r="E10" s="64">
        <v>1</v>
      </c>
      <c r="F10" s="64">
        <v>1</v>
      </c>
      <c r="G10" s="64">
        <f>(U10+V10+W102+W10)*X10*12</f>
        <v>262560</v>
      </c>
      <c r="H10" s="64">
        <v>1</v>
      </c>
      <c r="I10" s="64">
        <v>1</v>
      </c>
      <c r="J10" s="64">
        <v>1</v>
      </c>
      <c r="K10" s="65" t="s">
        <v>69</v>
      </c>
      <c r="L10" s="65" t="s">
        <v>69</v>
      </c>
      <c r="M10" s="65" t="s">
        <v>69</v>
      </c>
      <c r="N10" s="64"/>
      <c r="O10" s="64"/>
      <c r="P10" s="64">
        <f t="shared" si="0"/>
        <v>8640</v>
      </c>
      <c r="Q10" s="64"/>
      <c r="R10" s="64"/>
      <c r="S10" s="64">
        <f t="shared" si="1"/>
        <v>271200</v>
      </c>
      <c r="T10" s="203" t="s">
        <v>507</v>
      </c>
      <c r="U10" s="54">
        <v>21880</v>
      </c>
      <c r="V10" s="54"/>
      <c r="W10" s="54"/>
      <c r="X10" s="55">
        <v>1</v>
      </c>
      <c r="Y10" s="54">
        <v>22600</v>
      </c>
      <c r="Z10" s="54">
        <f t="shared" si="2"/>
        <v>720</v>
      </c>
      <c r="AA10" s="54"/>
      <c r="AB10" s="54"/>
      <c r="AC10" s="100"/>
    </row>
    <row r="11" spans="1:29" s="66" customFormat="1" x14ac:dyDescent="0.5">
      <c r="A11" s="61">
        <v>5</v>
      </c>
      <c r="B11" s="62" t="s">
        <v>505</v>
      </c>
      <c r="C11" s="63">
        <v>712013102002</v>
      </c>
      <c r="D11" s="63" t="s">
        <v>506</v>
      </c>
      <c r="E11" s="64">
        <v>1</v>
      </c>
      <c r="F11" s="64">
        <v>0</v>
      </c>
      <c r="G11" s="64">
        <f>(U11+V11+W103+W11)*X11*12</f>
        <v>355320</v>
      </c>
      <c r="H11" s="64">
        <v>1</v>
      </c>
      <c r="I11" s="64">
        <v>1</v>
      </c>
      <c r="J11" s="64">
        <v>1</v>
      </c>
      <c r="K11" s="65" t="s">
        <v>69</v>
      </c>
      <c r="L11" s="65">
        <v>1</v>
      </c>
      <c r="M11" s="65" t="s">
        <v>69</v>
      </c>
      <c r="N11" s="64"/>
      <c r="O11" s="64"/>
      <c r="P11" s="64">
        <f t="shared" ref="P11" si="3">(Y11-U11)*12*X11</f>
        <v>0</v>
      </c>
      <c r="Q11" s="64"/>
      <c r="R11" s="64"/>
      <c r="S11" s="64">
        <f t="shared" ref="S11" si="4">G11+P11</f>
        <v>355320</v>
      </c>
      <c r="T11" s="268" t="s">
        <v>73</v>
      </c>
      <c r="U11" s="54">
        <v>29610</v>
      </c>
      <c r="V11" s="54"/>
      <c r="W11" s="54"/>
      <c r="X11" s="55">
        <v>1</v>
      </c>
      <c r="Y11" s="54">
        <v>29610</v>
      </c>
      <c r="Z11" s="54">
        <f t="shared" ref="Z11" si="5">(Y11-U11)</f>
        <v>0</v>
      </c>
      <c r="AA11" s="54"/>
      <c r="AB11" s="54"/>
      <c r="AC11" s="55" t="s">
        <v>823</v>
      </c>
    </row>
    <row r="12" spans="1:29" s="66" customFormat="1" x14ac:dyDescent="0.5">
      <c r="A12" s="61">
        <v>6</v>
      </c>
      <c r="B12" s="62" t="s">
        <v>508</v>
      </c>
      <c r="C12" s="63">
        <v>712013103001</v>
      </c>
      <c r="D12" s="63" t="s">
        <v>509</v>
      </c>
      <c r="E12" s="64">
        <v>1</v>
      </c>
      <c r="F12" s="64">
        <v>1</v>
      </c>
      <c r="G12" s="64">
        <f>(U12+V12+W103+W12)*X12*12</f>
        <v>389400</v>
      </c>
      <c r="H12" s="64">
        <v>1</v>
      </c>
      <c r="I12" s="64">
        <v>1</v>
      </c>
      <c r="J12" s="64">
        <v>1</v>
      </c>
      <c r="K12" s="65" t="s">
        <v>69</v>
      </c>
      <c r="L12" s="65" t="s">
        <v>69</v>
      </c>
      <c r="M12" s="65" t="s">
        <v>69</v>
      </c>
      <c r="N12" s="64"/>
      <c r="O12" s="64"/>
      <c r="P12" s="64">
        <f t="shared" si="0"/>
        <v>13320</v>
      </c>
      <c r="Q12" s="64"/>
      <c r="R12" s="64"/>
      <c r="S12" s="64">
        <f t="shared" si="1"/>
        <v>402720</v>
      </c>
      <c r="T12" s="203" t="s">
        <v>510</v>
      </c>
      <c r="U12" s="54">
        <v>32450</v>
      </c>
      <c r="V12" s="54"/>
      <c r="W12" s="54"/>
      <c r="X12" s="55">
        <v>1</v>
      </c>
      <c r="Y12" s="54">
        <v>33560</v>
      </c>
      <c r="Z12" s="54">
        <f t="shared" si="2"/>
        <v>1110</v>
      </c>
      <c r="AA12" s="54"/>
      <c r="AB12" s="54"/>
      <c r="AC12" s="100"/>
    </row>
    <row r="13" spans="1:29" s="66" customFormat="1" x14ac:dyDescent="0.5">
      <c r="A13" s="61">
        <v>7</v>
      </c>
      <c r="B13" s="62" t="s">
        <v>511</v>
      </c>
      <c r="C13" s="63">
        <v>712013104001</v>
      </c>
      <c r="D13" s="63" t="s">
        <v>509</v>
      </c>
      <c r="E13" s="64">
        <v>1</v>
      </c>
      <c r="F13" s="64">
        <v>1</v>
      </c>
      <c r="G13" s="64">
        <f>(U13+V13+W104+W13)*X13*12</f>
        <v>329760</v>
      </c>
      <c r="H13" s="64">
        <v>1</v>
      </c>
      <c r="I13" s="64">
        <v>1</v>
      </c>
      <c r="J13" s="64">
        <v>1</v>
      </c>
      <c r="K13" s="65" t="s">
        <v>69</v>
      </c>
      <c r="L13" s="65" t="s">
        <v>69</v>
      </c>
      <c r="M13" s="65" t="s">
        <v>69</v>
      </c>
      <c r="N13" s="64"/>
      <c r="O13" s="64"/>
      <c r="P13" s="64">
        <f t="shared" si="0"/>
        <v>12960</v>
      </c>
      <c r="Q13" s="64"/>
      <c r="R13" s="64"/>
      <c r="S13" s="64">
        <f t="shared" si="1"/>
        <v>342720</v>
      </c>
      <c r="T13" s="203" t="s">
        <v>512</v>
      </c>
      <c r="U13" s="54">
        <v>27480</v>
      </c>
      <c r="V13" s="54"/>
      <c r="W13" s="54"/>
      <c r="X13" s="55">
        <v>1</v>
      </c>
      <c r="Y13" s="54">
        <v>28560</v>
      </c>
      <c r="Z13" s="54">
        <f t="shared" si="2"/>
        <v>1080</v>
      </c>
      <c r="AA13" s="54"/>
      <c r="AB13" s="54"/>
      <c r="AC13" s="100"/>
    </row>
    <row r="14" spans="1:29" s="66" customFormat="1" x14ac:dyDescent="0.5">
      <c r="A14" s="61">
        <v>8</v>
      </c>
      <c r="B14" s="62" t="s">
        <v>511</v>
      </c>
      <c r="C14" s="63">
        <v>712013104003</v>
      </c>
      <c r="D14" s="63" t="s">
        <v>96</v>
      </c>
      <c r="E14" s="64">
        <v>1</v>
      </c>
      <c r="F14" s="64">
        <v>1</v>
      </c>
      <c r="G14" s="64">
        <f t="shared" ref="G14:G20" si="6">(U14+V14+W107+W14)*X14*12</f>
        <v>329760</v>
      </c>
      <c r="H14" s="69">
        <v>0</v>
      </c>
      <c r="I14" s="64">
        <v>1</v>
      </c>
      <c r="J14" s="64">
        <v>1</v>
      </c>
      <c r="K14" s="65" t="s">
        <v>69</v>
      </c>
      <c r="L14" s="65" t="s">
        <v>69</v>
      </c>
      <c r="M14" s="65" t="s">
        <v>69</v>
      </c>
      <c r="N14" s="64"/>
      <c r="O14" s="64"/>
      <c r="P14" s="64">
        <f t="shared" si="0"/>
        <v>12960</v>
      </c>
      <c r="Q14" s="64"/>
      <c r="R14" s="64"/>
      <c r="S14" s="64">
        <f t="shared" si="1"/>
        <v>342720</v>
      </c>
      <c r="T14" s="205" t="s">
        <v>822</v>
      </c>
      <c r="U14" s="54">
        <v>27480</v>
      </c>
      <c r="V14" s="54"/>
      <c r="W14" s="54"/>
      <c r="X14" s="55">
        <v>1</v>
      </c>
      <c r="Y14" s="54">
        <v>28560</v>
      </c>
      <c r="Z14" s="54">
        <f t="shared" si="2"/>
        <v>1080</v>
      </c>
      <c r="AA14" s="54"/>
      <c r="AB14" s="54"/>
      <c r="AC14" s="100"/>
    </row>
    <row r="15" spans="1:29" s="66" customFormat="1" x14ac:dyDescent="0.5">
      <c r="A15" s="61">
        <v>9</v>
      </c>
      <c r="B15" s="62" t="s">
        <v>513</v>
      </c>
      <c r="C15" s="63">
        <v>712013105001</v>
      </c>
      <c r="D15" s="63" t="s">
        <v>514</v>
      </c>
      <c r="E15" s="64">
        <v>1</v>
      </c>
      <c r="F15" s="64">
        <v>1</v>
      </c>
      <c r="G15" s="64">
        <f t="shared" si="6"/>
        <v>773160</v>
      </c>
      <c r="H15" s="64">
        <v>1</v>
      </c>
      <c r="I15" s="64">
        <v>1</v>
      </c>
      <c r="J15" s="64">
        <v>1</v>
      </c>
      <c r="K15" s="65" t="s">
        <v>69</v>
      </c>
      <c r="L15" s="65" t="s">
        <v>69</v>
      </c>
      <c r="M15" s="65" t="s">
        <v>69</v>
      </c>
      <c r="N15" s="64"/>
      <c r="O15" s="64"/>
      <c r="P15" s="64">
        <f t="shared" si="0"/>
        <v>20760</v>
      </c>
      <c r="Q15" s="64"/>
      <c r="R15" s="64"/>
      <c r="S15" s="64">
        <f t="shared" si="1"/>
        <v>793920</v>
      </c>
      <c r="T15" s="203" t="s">
        <v>515</v>
      </c>
      <c r="U15" s="54">
        <v>53230</v>
      </c>
      <c r="V15" s="54">
        <v>5600</v>
      </c>
      <c r="W15" s="54">
        <v>5600</v>
      </c>
      <c r="X15" s="55">
        <v>1</v>
      </c>
      <c r="Y15" s="54">
        <v>54960</v>
      </c>
      <c r="Z15" s="54">
        <f t="shared" si="2"/>
        <v>1730</v>
      </c>
      <c r="AA15" s="54"/>
      <c r="AB15" s="54"/>
      <c r="AC15" s="100"/>
    </row>
    <row r="16" spans="1:29" s="66" customFormat="1" x14ac:dyDescent="0.5">
      <c r="A16" s="61">
        <v>10</v>
      </c>
      <c r="B16" s="62" t="s">
        <v>516</v>
      </c>
      <c r="C16" s="63">
        <v>712014101002</v>
      </c>
      <c r="D16" s="63" t="s">
        <v>517</v>
      </c>
      <c r="E16" s="64">
        <v>1</v>
      </c>
      <c r="F16" s="64">
        <v>1</v>
      </c>
      <c r="G16" s="64">
        <f t="shared" si="6"/>
        <v>357720</v>
      </c>
      <c r="H16" s="64">
        <v>1</v>
      </c>
      <c r="I16" s="64">
        <v>1</v>
      </c>
      <c r="J16" s="64">
        <v>1</v>
      </c>
      <c r="K16" s="65" t="s">
        <v>69</v>
      </c>
      <c r="L16" s="65" t="s">
        <v>69</v>
      </c>
      <c r="M16" s="65" t="s">
        <v>69</v>
      </c>
      <c r="N16" s="64"/>
      <c r="O16" s="64"/>
      <c r="P16" s="64">
        <f t="shared" si="0"/>
        <v>11520</v>
      </c>
      <c r="Q16" s="64"/>
      <c r="R16" s="64"/>
      <c r="S16" s="64">
        <f t="shared" si="1"/>
        <v>369240</v>
      </c>
      <c r="T16" s="203" t="s">
        <v>518</v>
      </c>
      <c r="U16" s="54">
        <v>29810</v>
      </c>
      <c r="V16" s="54"/>
      <c r="W16" s="54"/>
      <c r="X16" s="55">
        <v>1</v>
      </c>
      <c r="Y16" s="54">
        <v>30770</v>
      </c>
      <c r="Z16" s="54">
        <f t="shared" si="2"/>
        <v>960</v>
      </c>
      <c r="AA16" s="54"/>
      <c r="AB16" s="54"/>
      <c r="AC16" s="100"/>
    </row>
    <row r="17" spans="1:29" s="66" customFormat="1" x14ac:dyDescent="0.5">
      <c r="A17" s="61">
        <v>11</v>
      </c>
      <c r="B17" s="62" t="s">
        <v>516</v>
      </c>
      <c r="C17" s="63">
        <v>712014101003</v>
      </c>
      <c r="D17" s="63" t="s">
        <v>517</v>
      </c>
      <c r="E17" s="64">
        <v>1</v>
      </c>
      <c r="F17" s="64">
        <v>1</v>
      </c>
      <c r="G17" s="64">
        <f t="shared" si="6"/>
        <v>324360</v>
      </c>
      <c r="H17" s="64">
        <v>1</v>
      </c>
      <c r="I17" s="64">
        <v>1</v>
      </c>
      <c r="J17" s="64">
        <v>1</v>
      </c>
      <c r="K17" s="65" t="s">
        <v>69</v>
      </c>
      <c r="L17" s="65" t="s">
        <v>69</v>
      </c>
      <c r="M17" s="65" t="s">
        <v>69</v>
      </c>
      <c r="N17" s="64"/>
      <c r="O17" s="64"/>
      <c r="P17" s="64">
        <f t="shared" si="0"/>
        <v>11160</v>
      </c>
      <c r="Q17" s="64"/>
      <c r="R17" s="64"/>
      <c r="S17" s="64">
        <f t="shared" si="1"/>
        <v>335520</v>
      </c>
      <c r="T17" s="203" t="s">
        <v>519</v>
      </c>
      <c r="U17" s="54">
        <v>27030</v>
      </c>
      <c r="V17" s="54"/>
      <c r="W17" s="54"/>
      <c r="X17" s="55">
        <v>1</v>
      </c>
      <c r="Y17" s="54">
        <v>27960</v>
      </c>
      <c r="Z17" s="54">
        <f t="shared" si="2"/>
        <v>930</v>
      </c>
      <c r="AA17" s="54"/>
      <c r="AB17" s="54"/>
      <c r="AC17" s="100"/>
    </row>
    <row r="18" spans="1:29" s="66" customFormat="1" x14ac:dyDescent="0.5">
      <c r="A18" s="61">
        <v>12</v>
      </c>
      <c r="B18" s="62" t="s">
        <v>516</v>
      </c>
      <c r="C18" s="63">
        <v>712014101004</v>
      </c>
      <c r="D18" s="63" t="s">
        <v>517</v>
      </c>
      <c r="E18" s="64">
        <v>1</v>
      </c>
      <c r="F18" s="64">
        <v>1</v>
      </c>
      <c r="G18" s="64">
        <f t="shared" si="6"/>
        <v>259440</v>
      </c>
      <c r="H18" s="64">
        <v>1</v>
      </c>
      <c r="I18" s="64">
        <v>1</v>
      </c>
      <c r="J18" s="64">
        <v>1</v>
      </c>
      <c r="K18" s="65" t="s">
        <v>69</v>
      </c>
      <c r="L18" s="65" t="s">
        <v>69</v>
      </c>
      <c r="M18" s="65" t="s">
        <v>69</v>
      </c>
      <c r="N18" s="64"/>
      <c r="O18" s="64"/>
      <c r="P18" s="64">
        <f t="shared" si="0"/>
        <v>10440</v>
      </c>
      <c r="Q18" s="64"/>
      <c r="R18" s="64"/>
      <c r="S18" s="64">
        <f t="shared" si="1"/>
        <v>269880</v>
      </c>
      <c r="T18" s="203" t="s">
        <v>520</v>
      </c>
      <c r="U18" s="54">
        <v>21620</v>
      </c>
      <c r="V18" s="54"/>
      <c r="W18" s="54"/>
      <c r="X18" s="55">
        <v>1</v>
      </c>
      <c r="Y18" s="54">
        <v>22490</v>
      </c>
      <c r="Z18" s="54">
        <f t="shared" si="2"/>
        <v>870</v>
      </c>
      <c r="AA18" s="54"/>
      <c r="AB18" s="54"/>
      <c r="AC18" s="100"/>
    </row>
    <row r="19" spans="1:29" s="66" customFormat="1" x14ac:dyDescent="0.5">
      <c r="A19" s="61">
        <v>13</v>
      </c>
      <c r="B19" s="62" t="s">
        <v>516</v>
      </c>
      <c r="C19" s="63">
        <v>712014101005</v>
      </c>
      <c r="D19" s="63" t="s">
        <v>517</v>
      </c>
      <c r="E19" s="64">
        <v>1</v>
      </c>
      <c r="F19" s="64">
        <v>1</v>
      </c>
      <c r="G19" s="64">
        <f t="shared" si="6"/>
        <v>230400</v>
      </c>
      <c r="H19" s="64">
        <v>1</v>
      </c>
      <c r="I19" s="64">
        <v>1</v>
      </c>
      <c r="J19" s="64">
        <v>1</v>
      </c>
      <c r="K19" s="65" t="s">
        <v>69</v>
      </c>
      <c r="L19" s="65" t="s">
        <v>69</v>
      </c>
      <c r="M19" s="65" t="s">
        <v>69</v>
      </c>
      <c r="N19" s="64"/>
      <c r="O19" s="64"/>
      <c r="P19" s="64">
        <f t="shared" si="0"/>
        <v>9240</v>
      </c>
      <c r="Q19" s="64"/>
      <c r="R19" s="64"/>
      <c r="S19" s="64">
        <f t="shared" si="1"/>
        <v>239640</v>
      </c>
      <c r="T19" s="203" t="s">
        <v>521</v>
      </c>
      <c r="U19" s="54">
        <v>19200</v>
      </c>
      <c r="V19" s="54"/>
      <c r="W19" s="54"/>
      <c r="X19" s="55">
        <v>1</v>
      </c>
      <c r="Y19" s="54">
        <v>19970</v>
      </c>
      <c r="Z19" s="54">
        <f t="shared" si="2"/>
        <v>770</v>
      </c>
      <c r="AA19" s="54"/>
      <c r="AB19" s="54"/>
      <c r="AC19" s="100"/>
    </row>
    <row r="20" spans="1:29" s="66" customFormat="1" x14ac:dyDescent="0.5">
      <c r="A20" s="61">
        <v>14</v>
      </c>
      <c r="B20" s="62" t="s">
        <v>516</v>
      </c>
      <c r="C20" s="63">
        <v>712014101006</v>
      </c>
      <c r="D20" s="63" t="s">
        <v>522</v>
      </c>
      <c r="E20" s="64">
        <v>1</v>
      </c>
      <c r="F20" s="64">
        <v>1</v>
      </c>
      <c r="G20" s="64">
        <f t="shared" si="6"/>
        <v>210840</v>
      </c>
      <c r="H20" s="64">
        <v>1</v>
      </c>
      <c r="I20" s="64">
        <v>1</v>
      </c>
      <c r="J20" s="64">
        <v>1</v>
      </c>
      <c r="K20" s="65" t="s">
        <v>69</v>
      </c>
      <c r="L20" s="65" t="s">
        <v>69</v>
      </c>
      <c r="M20" s="65" t="s">
        <v>69</v>
      </c>
      <c r="N20" s="64"/>
      <c r="O20" s="64"/>
      <c r="P20" s="64">
        <f t="shared" si="0"/>
        <v>7440</v>
      </c>
      <c r="Q20" s="64"/>
      <c r="R20" s="64"/>
      <c r="S20" s="64">
        <f t="shared" si="1"/>
        <v>218280</v>
      </c>
      <c r="T20" s="203" t="s">
        <v>523</v>
      </c>
      <c r="U20" s="54">
        <v>17570</v>
      </c>
      <c r="V20" s="54"/>
      <c r="W20" s="54"/>
      <c r="X20" s="55">
        <v>1</v>
      </c>
      <c r="Y20" s="54">
        <v>18190</v>
      </c>
      <c r="Z20" s="54">
        <f t="shared" si="2"/>
        <v>620</v>
      </c>
      <c r="AA20" s="54"/>
      <c r="AB20" s="54"/>
      <c r="AC20" s="100"/>
    </row>
    <row r="21" spans="1:29" s="66" customFormat="1" x14ac:dyDescent="0.5">
      <c r="A21" s="61">
        <v>15</v>
      </c>
      <c r="B21" s="62" t="s">
        <v>524</v>
      </c>
      <c r="C21" s="63">
        <v>712014102002</v>
      </c>
      <c r="D21" s="63" t="s">
        <v>517</v>
      </c>
      <c r="E21" s="64">
        <v>1</v>
      </c>
      <c r="F21" s="64">
        <v>1</v>
      </c>
      <c r="G21" s="64">
        <f>(U21+V21+W115+W21)*X21*12</f>
        <v>318960</v>
      </c>
      <c r="H21" s="64">
        <v>1</v>
      </c>
      <c r="I21" s="64">
        <v>1</v>
      </c>
      <c r="J21" s="64">
        <v>1</v>
      </c>
      <c r="K21" s="65" t="s">
        <v>69</v>
      </c>
      <c r="L21" s="65" t="s">
        <v>69</v>
      </c>
      <c r="M21" s="65" t="s">
        <v>69</v>
      </c>
      <c r="N21" s="64"/>
      <c r="O21" s="64"/>
      <c r="P21" s="64">
        <f t="shared" si="0"/>
        <v>10920</v>
      </c>
      <c r="Q21" s="64"/>
      <c r="R21" s="64"/>
      <c r="S21" s="64">
        <f t="shared" si="1"/>
        <v>329880</v>
      </c>
      <c r="T21" s="203" t="s">
        <v>525</v>
      </c>
      <c r="U21" s="54">
        <v>26580</v>
      </c>
      <c r="V21" s="54"/>
      <c r="W21" s="54"/>
      <c r="X21" s="55">
        <v>1</v>
      </c>
      <c r="Y21" s="54">
        <v>27490</v>
      </c>
      <c r="Z21" s="54">
        <f t="shared" si="2"/>
        <v>910</v>
      </c>
      <c r="AA21" s="54"/>
      <c r="AB21" s="54"/>
      <c r="AC21" s="100"/>
    </row>
    <row r="22" spans="1:29" s="66" customFormat="1" x14ac:dyDescent="0.5">
      <c r="A22" s="61">
        <v>16</v>
      </c>
      <c r="B22" s="62" t="s">
        <v>524</v>
      </c>
      <c r="C22" s="63">
        <v>712014102003</v>
      </c>
      <c r="D22" s="63" t="s">
        <v>517</v>
      </c>
      <c r="E22" s="64">
        <v>1</v>
      </c>
      <c r="F22" s="64">
        <v>1</v>
      </c>
      <c r="G22" s="64">
        <f>(U22+V22+W116+W22)*X22*12</f>
        <v>259440</v>
      </c>
      <c r="H22" s="64">
        <v>1</v>
      </c>
      <c r="I22" s="64">
        <v>1</v>
      </c>
      <c r="J22" s="64">
        <v>1</v>
      </c>
      <c r="K22" s="65" t="s">
        <v>69</v>
      </c>
      <c r="L22" s="65" t="s">
        <v>69</v>
      </c>
      <c r="M22" s="65" t="s">
        <v>69</v>
      </c>
      <c r="N22" s="64"/>
      <c r="O22" s="64"/>
      <c r="P22" s="64">
        <f t="shared" si="0"/>
        <v>10440</v>
      </c>
      <c r="Q22" s="64"/>
      <c r="R22" s="64"/>
      <c r="S22" s="64">
        <f t="shared" si="1"/>
        <v>269880</v>
      </c>
      <c r="T22" s="203" t="s">
        <v>526</v>
      </c>
      <c r="U22" s="54">
        <v>21620</v>
      </c>
      <c r="V22" s="54"/>
      <c r="W22" s="54"/>
      <c r="X22" s="55">
        <v>1</v>
      </c>
      <c r="Y22" s="54">
        <v>22490</v>
      </c>
      <c r="Z22" s="54">
        <f t="shared" si="2"/>
        <v>870</v>
      </c>
      <c r="AA22" s="54"/>
      <c r="AB22" s="54"/>
      <c r="AC22" s="100"/>
    </row>
    <row r="23" spans="1:29" s="66" customFormat="1" x14ac:dyDescent="0.5">
      <c r="A23" s="61">
        <v>17</v>
      </c>
      <c r="B23" s="62" t="s">
        <v>527</v>
      </c>
      <c r="C23" s="63">
        <v>712014804001</v>
      </c>
      <c r="D23" s="63" t="s">
        <v>517</v>
      </c>
      <c r="E23" s="64">
        <v>1</v>
      </c>
      <c r="F23" s="64">
        <v>1</v>
      </c>
      <c r="G23" s="64">
        <f>(U23+V23+W117+W23)*X23*12</f>
        <v>249360</v>
      </c>
      <c r="H23" s="64">
        <v>1</v>
      </c>
      <c r="I23" s="64">
        <v>1</v>
      </c>
      <c r="J23" s="64">
        <v>1</v>
      </c>
      <c r="K23" s="65" t="s">
        <v>69</v>
      </c>
      <c r="L23" s="65" t="s">
        <v>69</v>
      </c>
      <c r="M23" s="65" t="s">
        <v>69</v>
      </c>
      <c r="N23" s="64"/>
      <c r="O23" s="64"/>
      <c r="P23" s="64">
        <f t="shared" si="0"/>
        <v>10080</v>
      </c>
      <c r="Q23" s="64"/>
      <c r="R23" s="64"/>
      <c r="S23" s="64">
        <f t="shared" si="1"/>
        <v>259440</v>
      </c>
      <c r="T23" s="203" t="s">
        <v>528</v>
      </c>
      <c r="U23" s="54">
        <v>20780</v>
      </c>
      <c r="V23" s="54"/>
      <c r="W23" s="54"/>
      <c r="X23" s="55">
        <v>1</v>
      </c>
      <c r="Y23" s="54">
        <v>21620</v>
      </c>
      <c r="Z23" s="54">
        <f t="shared" si="2"/>
        <v>840</v>
      </c>
      <c r="AA23" s="54"/>
      <c r="AB23" s="54"/>
      <c r="AC23" s="100"/>
    </row>
    <row r="24" spans="1:29" s="66" customFormat="1" x14ac:dyDescent="0.5">
      <c r="A24" s="61">
        <v>18</v>
      </c>
      <c r="B24" s="62" t="s">
        <v>529</v>
      </c>
      <c r="C24" s="63">
        <v>712014805001</v>
      </c>
      <c r="D24" s="63" t="s">
        <v>517</v>
      </c>
      <c r="E24" s="64">
        <v>1</v>
      </c>
      <c r="F24" s="64">
        <v>1</v>
      </c>
      <c r="G24" s="64">
        <f>(U24+V24+W118+W24)*X24*12</f>
        <v>419880</v>
      </c>
      <c r="H24" s="64">
        <v>1</v>
      </c>
      <c r="I24" s="64">
        <v>1</v>
      </c>
      <c r="J24" s="64">
        <v>1</v>
      </c>
      <c r="K24" s="65" t="s">
        <v>69</v>
      </c>
      <c r="L24" s="65" t="s">
        <v>69</v>
      </c>
      <c r="M24" s="65" t="s">
        <v>69</v>
      </c>
      <c r="N24" s="64"/>
      <c r="O24" s="64"/>
      <c r="P24" s="64">
        <f t="shared" si="0"/>
        <v>13200</v>
      </c>
      <c r="Q24" s="64"/>
      <c r="R24" s="64"/>
      <c r="S24" s="64">
        <f t="shared" si="1"/>
        <v>433080</v>
      </c>
      <c r="T24" s="203" t="s">
        <v>530</v>
      </c>
      <c r="U24" s="54">
        <v>34990</v>
      </c>
      <c r="V24" s="54"/>
      <c r="W24" s="54"/>
      <c r="X24" s="55">
        <v>1</v>
      </c>
      <c r="Y24" s="54">
        <v>36090</v>
      </c>
      <c r="Z24" s="54">
        <f t="shared" si="2"/>
        <v>1100</v>
      </c>
      <c r="AA24" s="54"/>
      <c r="AB24" s="54"/>
      <c r="AC24" s="100"/>
    </row>
    <row r="25" spans="1:29" s="66" customFormat="1" x14ac:dyDescent="0.5">
      <c r="A25" s="61">
        <v>19</v>
      </c>
      <c r="B25" s="62" t="s">
        <v>529</v>
      </c>
      <c r="C25" s="63">
        <v>712014805002</v>
      </c>
      <c r="D25" s="63" t="s">
        <v>517</v>
      </c>
      <c r="E25" s="64">
        <v>1</v>
      </c>
      <c r="F25" s="64">
        <v>1</v>
      </c>
      <c r="G25" s="64">
        <f>(U25+V25+W120+W25)*X25*12</f>
        <v>341160</v>
      </c>
      <c r="H25" s="64">
        <v>1</v>
      </c>
      <c r="I25" s="64">
        <v>1</v>
      </c>
      <c r="J25" s="64">
        <v>1</v>
      </c>
      <c r="K25" s="65" t="s">
        <v>69</v>
      </c>
      <c r="L25" s="65" t="s">
        <v>69</v>
      </c>
      <c r="M25" s="65" t="s">
        <v>69</v>
      </c>
      <c r="N25" s="64"/>
      <c r="O25" s="64"/>
      <c r="P25" s="64">
        <f t="shared" si="0"/>
        <v>10920</v>
      </c>
      <c r="Q25" s="64"/>
      <c r="R25" s="64"/>
      <c r="S25" s="64">
        <f t="shared" si="1"/>
        <v>352080</v>
      </c>
      <c r="T25" s="203" t="s">
        <v>531</v>
      </c>
      <c r="U25" s="54">
        <v>28430</v>
      </c>
      <c r="V25" s="54"/>
      <c r="W25" s="54"/>
      <c r="X25" s="55">
        <v>1</v>
      </c>
      <c r="Y25" s="54">
        <v>29340</v>
      </c>
      <c r="Z25" s="54">
        <f t="shared" si="2"/>
        <v>910</v>
      </c>
      <c r="AA25" s="54"/>
      <c r="AB25" s="54"/>
      <c r="AC25" s="100"/>
    </row>
    <row r="26" spans="1:29" s="66" customFormat="1" x14ac:dyDescent="0.5">
      <c r="A26" s="61">
        <v>20</v>
      </c>
      <c r="B26" s="62" t="s">
        <v>529</v>
      </c>
      <c r="C26" s="63">
        <v>712014805003</v>
      </c>
      <c r="D26" s="63" t="s">
        <v>517</v>
      </c>
      <c r="E26" s="64">
        <v>1</v>
      </c>
      <c r="F26" s="64">
        <v>1</v>
      </c>
      <c r="G26" s="64">
        <f>(U26+V26+W121+W26)*X26*12</f>
        <v>357720</v>
      </c>
      <c r="H26" s="64">
        <v>1</v>
      </c>
      <c r="I26" s="64">
        <v>1</v>
      </c>
      <c r="J26" s="64">
        <v>1</v>
      </c>
      <c r="K26" s="65" t="s">
        <v>69</v>
      </c>
      <c r="L26" s="65" t="s">
        <v>69</v>
      </c>
      <c r="M26" s="65" t="s">
        <v>69</v>
      </c>
      <c r="N26" s="64"/>
      <c r="O26" s="64"/>
      <c r="P26" s="64">
        <f t="shared" si="0"/>
        <v>11520</v>
      </c>
      <c r="Q26" s="64"/>
      <c r="R26" s="64"/>
      <c r="S26" s="64">
        <f t="shared" si="1"/>
        <v>369240</v>
      </c>
      <c r="T26" s="203" t="s">
        <v>532</v>
      </c>
      <c r="U26" s="54">
        <v>29810</v>
      </c>
      <c r="V26" s="54"/>
      <c r="W26" s="54"/>
      <c r="X26" s="55">
        <v>1</v>
      </c>
      <c r="Y26" s="54">
        <v>30770</v>
      </c>
      <c r="Z26" s="54">
        <f t="shared" si="2"/>
        <v>960</v>
      </c>
      <c r="AA26" s="54"/>
      <c r="AB26" s="54"/>
      <c r="AC26" s="100"/>
    </row>
    <row r="27" spans="1:29" s="66" customFormat="1" x14ac:dyDescent="0.5">
      <c r="A27" s="61">
        <v>21</v>
      </c>
      <c r="B27" s="62" t="s">
        <v>529</v>
      </c>
      <c r="C27" s="63">
        <v>712014805004</v>
      </c>
      <c r="D27" s="63" t="s">
        <v>517</v>
      </c>
      <c r="E27" s="64">
        <v>1</v>
      </c>
      <c r="F27" s="64">
        <v>1</v>
      </c>
      <c r="G27" s="64">
        <f>(U27+V27+W122+W27)*X27*12</f>
        <v>254280</v>
      </c>
      <c r="H27" s="64">
        <v>1</v>
      </c>
      <c r="I27" s="64">
        <v>1</v>
      </c>
      <c r="J27" s="64">
        <v>1</v>
      </c>
      <c r="K27" s="65" t="s">
        <v>69</v>
      </c>
      <c r="L27" s="65" t="s">
        <v>69</v>
      </c>
      <c r="M27" s="65" t="s">
        <v>69</v>
      </c>
      <c r="N27" s="64"/>
      <c r="O27" s="64"/>
      <c r="P27" s="64">
        <f t="shared" si="0"/>
        <v>10200</v>
      </c>
      <c r="Q27" s="64"/>
      <c r="R27" s="64"/>
      <c r="S27" s="64">
        <f t="shared" si="1"/>
        <v>264480</v>
      </c>
      <c r="T27" s="203" t="s">
        <v>533</v>
      </c>
      <c r="U27" s="54">
        <v>21190</v>
      </c>
      <c r="V27" s="54"/>
      <c r="W27" s="54"/>
      <c r="X27" s="55">
        <v>1</v>
      </c>
      <c r="Y27" s="54">
        <v>22040</v>
      </c>
      <c r="Z27" s="54">
        <f t="shared" si="2"/>
        <v>850</v>
      </c>
      <c r="AA27" s="54"/>
      <c r="AB27" s="54"/>
      <c r="AC27" s="100"/>
    </row>
    <row r="28" spans="1:29" s="66" customFormat="1" x14ac:dyDescent="0.5">
      <c r="A28" s="61">
        <v>22</v>
      </c>
      <c r="B28" s="62" t="s">
        <v>529</v>
      </c>
      <c r="C28" s="63">
        <v>712014805005</v>
      </c>
      <c r="D28" s="63" t="s">
        <v>517</v>
      </c>
      <c r="E28" s="64">
        <v>1</v>
      </c>
      <c r="F28" s="64">
        <v>1</v>
      </c>
      <c r="G28" s="64">
        <f>(U28+V28+W123+W28)*X28*12</f>
        <v>249360</v>
      </c>
      <c r="H28" s="64">
        <v>1</v>
      </c>
      <c r="I28" s="64">
        <v>1</v>
      </c>
      <c r="J28" s="64">
        <v>1</v>
      </c>
      <c r="K28" s="65" t="s">
        <v>69</v>
      </c>
      <c r="L28" s="65" t="s">
        <v>69</v>
      </c>
      <c r="M28" s="65" t="s">
        <v>69</v>
      </c>
      <c r="N28" s="64"/>
      <c r="O28" s="64"/>
      <c r="P28" s="64">
        <f t="shared" si="0"/>
        <v>10080</v>
      </c>
      <c r="Q28" s="64"/>
      <c r="R28" s="64"/>
      <c r="S28" s="64">
        <f t="shared" si="1"/>
        <v>259440</v>
      </c>
      <c r="T28" s="203" t="s">
        <v>534</v>
      </c>
      <c r="U28" s="54">
        <v>20780</v>
      </c>
      <c r="V28" s="54"/>
      <c r="W28" s="54"/>
      <c r="X28" s="55">
        <v>1</v>
      </c>
      <c r="Y28" s="54">
        <v>21620</v>
      </c>
      <c r="Z28" s="54">
        <f t="shared" si="2"/>
        <v>840</v>
      </c>
      <c r="AA28" s="54"/>
      <c r="AB28" s="54"/>
      <c r="AC28" s="100"/>
    </row>
    <row r="29" spans="1:29" s="66" customFormat="1" x14ac:dyDescent="0.5">
      <c r="A29" s="61">
        <v>23</v>
      </c>
      <c r="B29" s="62" t="s">
        <v>529</v>
      </c>
      <c r="C29" s="63">
        <v>712014805006</v>
      </c>
      <c r="D29" s="63" t="s">
        <v>522</v>
      </c>
      <c r="E29" s="64">
        <v>1</v>
      </c>
      <c r="F29" s="64">
        <v>1</v>
      </c>
      <c r="G29" s="64">
        <f>(U29+V29+W124+W29)*X29*12</f>
        <v>218280</v>
      </c>
      <c r="H29" s="64">
        <v>1</v>
      </c>
      <c r="I29" s="64">
        <v>1</v>
      </c>
      <c r="J29" s="64">
        <v>1</v>
      </c>
      <c r="K29" s="65" t="s">
        <v>69</v>
      </c>
      <c r="L29" s="65" t="s">
        <v>69</v>
      </c>
      <c r="M29" s="65" t="s">
        <v>69</v>
      </c>
      <c r="N29" s="64"/>
      <c r="O29" s="64"/>
      <c r="P29" s="64">
        <f t="shared" si="0"/>
        <v>7200</v>
      </c>
      <c r="Q29" s="64"/>
      <c r="R29" s="64"/>
      <c r="S29" s="64">
        <f t="shared" si="1"/>
        <v>225480</v>
      </c>
      <c r="T29" s="203" t="s">
        <v>535</v>
      </c>
      <c r="U29" s="54">
        <v>18190</v>
      </c>
      <c r="V29" s="54"/>
      <c r="W29" s="54"/>
      <c r="X29" s="55">
        <v>1</v>
      </c>
      <c r="Y29" s="54">
        <v>18790</v>
      </c>
      <c r="Z29" s="54">
        <f t="shared" si="2"/>
        <v>600</v>
      </c>
      <c r="AA29" s="54"/>
      <c r="AB29" s="54"/>
      <c r="AC29" s="100"/>
    </row>
    <row r="30" spans="1:29" s="66" customFormat="1" x14ac:dyDescent="0.5">
      <c r="A30" s="70"/>
      <c r="B30" s="71" t="s">
        <v>62</v>
      </c>
      <c r="C30" s="72"/>
      <c r="D30" s="72"/>
      <c r="E30" s="73">
        <f t="shared" ref="E30:S30" si="7">SUM(E6:E29)</f>
        <v>23</v>
      </c>
      <c r="F30" s="73">
        <f t="shared" si="7"/>
        <v>21</v>
      </c>
      <c r="G30" s="73">
        <f t="shared" si="7"/>
        <v>8696520</v>
      </c>
      <c r="H30" s="73">
        <f t="shared" si="7"/>
        <v>22</v>
      </c>
      <c r="I30" s="73">
        <f t="shared" si="7"/>
        <v>23</v>
      </c>
      <c r="J30" s="73">
        <f t="shared" si="7"/>
        <v>23</v>
      </c>
      <c r="K30" s="73">
        <f t="shared" si="7"/>
        <v>0</v>
      </c>
      <c r="L30" s="73">
        <f t="shared" si="7"/>
        <v>2</v>
      </c>
      <c r="M30" s="73">
        <f t="shared" si="7"/>
        <v>0</v>
      </c>
      <c r="N30" s="73">
        <f t="shared" si="7"/>
        <v>0</v>
      </c>
      <c r="O30" s="73">
        <f t="shared" si="7"/>
        <v>0</v>
      </c>
      <c r="P30" s="73">
        <f t="shared" si="7"/>
        <v>256800</v>
      </c>
      <c r="Q30" s="73">
        <f t="shared" si="7"/>
        <v>0</v>
      </c>
      <c r="R30" s="73">
        <f t="shared" si="7"/>
        <v>0</v>
      </c>
      <c r="S30" s="73">
        <f t="shared" si="7"/>
        <v>8953320</v>
      </c>
      <c r="T30" s="74"/>
      <c r="U30" s="54"/>
      <c r="V30" s="54"/>
      <c r="W30" s="54"/>
      <c r="X30" s="55"/>
      <c r="Y30" s="54"/>
      <c r="Z30" s="54"/>
      <c r="AA30" s="54"/>
      <c r="AB30" s="54"/>
      <c r="AC30" s="100"/>
    </row>
    <row r="31" spans="1:29" s="66" customFormat="1" x14ac:dyDescent="0.5">
      <c r="A31" s="61"/>
      <c r="B31" s="67" t="s">
        <v>136</v>
      </c>
      <c r="C31" s="63"/>
      <c r="D31" s="63"/>
      <c r="E31" s="64"/>
      <c r="F31" s="64"/>
      <c r="G31" s="64"/>
      <c r="H31" s="64"/>
      <c r="I31" s="64"/>
      <c r="J31" s="64"/>
      <c r="K31" s="65"/>
      <c r="L31" s="65"/>
      <c r="M31" s="65"/>
      <c r="N31" s="64"/>
      <c r="O31" s="64"/>
      <c r="P31" s="64"/>
      <c r="Q31" s="64"/>
      <c r="R31" s="64"/>
      <c r="S31" s="64"/>
      <c r="T31" s="62"/>
      <c r="U31" s="54"/>
      <c r="V31" s="54"/>
      <c r="W31" s="54"/>
      <c r="X31" s="55"/>
      <c r="Y31" s="54"/>
      <c r="Z31" s="54"/>
      <c r="AA31" s="54"/>
      <c r="AB31" s="54"/>
      <c r="AC31" s="100"/>
    </row>
    <row r="32" spans="1:29" s="66" customFormat="1" x14ac:dyDescent="0.5">
      <c r="A32" s="61">
        <v>24</v>
      </c>
      <c r="B32" s="62" t="s">
        <v>537</v>
      </c>
      <c r="C32" s="63"/>
      <c r="D32" s="63"/>
      <c r="E32" s="64">
        <v>1</v>
      </c>
      <c r="F32" s="64">
        <v>1</v>
      </c>
      <c r="G32" s="64">
        <f>(U32+V32+W126+W32)*X32*12</f>
        <v>232920</v>
      </c>
      <c r="H32" s="64">
        <v>1</v>
      </c>
      <c r="I32" s="64">
        <v>1</v>
      </c>
      <c r="J32" s="64">
        <v>1</v>
      </c>
      <c r="K32" s="65" t="s">
        <v>69</v>
      </c>
      <c r="L32" s="65" t="s">
        <v>69</v>
      </c>
      <c r="M32" s="65" t="s">
        <v>69</v>
      </c>
      <c r="N32" s="64"/>
      <c r="O32" s="64"/>
      <c r="P32" s="64">
        <f t="shared" ref="P32:P36" si="8">(Y32-U32)*12*X32</f>
        <v>7560</v>
      </c>
      <c r="Q32" s="64"/>
      <c r="R32" s="64"/>
      <c r="S32" s="64">
        <f t="shared" ref="S32:S36" si="9">G32+P32</f>
        <v>240480</v>
      </c>
      <c r="T32" s="203" t="s">
        <v>538</v>
      </c>
      <c r="U32" s="54">
        <v>19410</v>
      </c>
      <c r="V32" s="54"/>
      <c r="W32" s="54"/>
      <c r="X32" s="55">
        <v>1</v>
      </c>
      <c r="Y32" s="54">
        <v>20040</v>
      </c>
      <c r="Z32" s="54">
        <f t="shared" ref="Z32:Z36" si="10">(Y32-U32)</f>
        <v>630</v>
      </c>
      <c r="AA32" s="54"/>
      <c r="AB32" s="54"/>
      <c r="AC32" s="100"/>
    </row>
    <row r="33" spans="1:29" s="66" customFormat="1" x14ac:dyDescent="0.5">
      <c r="A33" s="61">
        <v>25</v>
      </c>
      <c r="B33" s="62" t="s">
        <v>97</v>
      </c>
      <c r="C33" s="63"/>
      <c r="D33" s="63"/>
      <c r="E33" s="64">
        <v>1</v>
      </c>
      <c r="F33" s="64">
        <v>1</v>
      </c>
      <c r="G33" s="64">
        <f>(U33+V33+W128+W33)*X33*12</f>
        <v>221760</v>
      </c>
      <c r="H33" s="64">
        <v>1</v>
      </c>
      <c r="I33" s="64">
        <v>1</v>
      </c>
      <c r="J33" s="64">
        <v>1</v>
      </c>
      <c r="K33" s="65" t="s">
        <v>69</v>
      </c>
      <c r="L33" s="65" t="s">
        <v>69</v>
      </c>
      <c r="M33" s="65" t="s">
        <v>69</v>
      </c>
      <c r="N33" s="64"/>
      <c r="O33" s="64"/>
      <c r="P33" s="64">
        <f t="shared" si="8"/>
        <v>7440</v>
      </c>
      <c r="Q33" s="64"/>
      <c r="R33" s="64"/>
      <c r="S33" s="64">
        <f t="shared" si="9"/>
        <v>229200</v>
      </c>
      <c r="T33" s="203" t="s">
        <v>541</v>
      </c>
      <c r="U33" s="54">
        <v>18480</v>
      </c>
      <c r="V33" s="54"/>
      <c r="W33" s="54"/>
      <c r="X33" s="55">
        <v>1</v>
      </c>
      <c r="Y33" s="54">
        <v>19100</v>
      </c>
      <c r="Z33" s="54">
        <f t="shared" si="10"/>
        <v>620</v>
      </c>
      <c r="AA33" s="54"/>
      <c r="AB33" s="54"/>
      <c r="AC33" s="100"/>
    </row>
    <row r="34" spans="1:29" s="66" customFormat="1" x14ac:dyDescent="0.5">
      <c r="A34" s="61">
        <v>26</v>
      </c>
      <c r="B34" s="62" t="s">
        <v>97</v>
      </c>
      <c r="C34" s="63"/>
      <c r="D34" s="63"/>
      <c r="E34" s="64">
        <v>1</v>
      </c>
      <c r="F34" s="64">
        <v>1</v>
      </c>
      <c r="G34" s="64">
        <f>(U34+V34+W129+W34)*X34*12</f>
        <v>192360</v>
      </c>
      <c r="H34" s="64">
        <v>1</v>
      </c>
      <c r="I34" s="64">
        <v>1</v>
      </c>
      <c r="J34" s="64">
        <v>1</v>
      </c>
      <c r="K34" s="65" t="s">
        <v>69</v>
      </c>
      <c r="L34" s="65" t="s">
        <v>69</v>
      </c>
      <c r="M34" s="65" t="s">
        <v>69</v>
      </c>
      <c r="N34" s="64"/>
      <c r="O34" s="64"/>
      <c r="P34" s="64">
        <f t="shared" si="8"/>
        <v>7440</v>
      </c>
      <c r="Q34" s="64"/>
      <c r="R34" s="64"/>
      <c r="S34" s="64">
        <f t="shared" si="9"/>
        <v>199800</v>
      </c>
      <c r="T34" s="203" t="s">
        <v>543</v>
      </c>
      <c r="U34" s="54">
        <v>16030</v>
      </c>
      <c r="V34" s="54"/>
      <c r="W34" s="54"/>
      <c r="X34" s="55">
        <v>1</v>
      </c>
      <c r="Y34" s="54">
        <v>16650</v>
      </c>
      <c r="Z34" s="54">
        <f t="shared" si="10"/>
        <v>620</v>
      </c>
      <c r="AA34" s="54"/>
      <c r="AB34" s="54"/>
      <c r="AC34" s="100"/>
    </row>
    <row r="35" spans="1:29" s="66" customFormat="1" x14ac:dyDescent="0.5">
      <c r="A35" s="61">
        <v>27</v>
      </c>
      <c r="B35" s="62" t="s">
        <v>110</v>
      </c>
      <c r="C35" s="63"/>
      <c r="D35" s="63"/>
      <c r="E35" s="64">
        <v>1</v>
      </c>
      <c r="F35" s="64">
        <v>1</v>
      </c>
      <c r="G35" s="64">
        <f>(U35+V35+W146+W35)*X35*12</f>
        <v>159720</v>
      </c>
      <c r="H35" s="64">
        <v>1</v>
      </c>
      <c r="I35" s="64">
        <v>1</v>
      </c>
      <c r="J35" s="64">
        <v>1</v>
      </c>
      <c r="K35" s="65" t="s">
        <v>69</v>
      </c>
      <c r="L35" s="65" t="s">
        <v>69</v>
      </c>
      <c r="M35" s="65" t="s">
        <v>69</v>
      </c>
      <c r="N35" s="64"/>
      <c r="O35" s="64"/>
      <c r="P35" s="64">
        <f t="shared" si="8"/>
        <v>8640</v>
      </c>
      <c r="Q35" s="64"/>
      <c r="R35" s="64"/>
      <c r="S35" s="64">
        <f t="shared" si="9"/>
        <v>168360</v>
      </c>
      <c r="T35" s="203" t="s">
        <v>545</v>
      </c>
      <c r="U35" s="54">
        <v>13310</v>
      </c>
      <c r="V35" s="54"/>
      <c r="W35" s="54"/>
      <c r="X35" s="55">
        <v>1</v>
      </c>
      <c r="Y35" s="54">
        <v>14030</v>
      </c>
      <c r="Z35" s="54">
        <f t="shared" si="10"/>
        <v>720</v>
      </c>
      <c r="AA35" s="54"/>
      <c r="AB35" s="54"/>
      <c r="AC35" s="100"/>
    </row>
    <row r="36" spans="1:29" s="66" customFormat="1" x14ac:dyDescent="0.5">
      <c r="A36" s="61">
        <v>28</v>
      </c>
      <c r="B36" s="75" t="s">
        <v>180</v>
      </c>
      <c r="C36" s="63"/>
      <c r="D36" s="63"/>
      <c r="E36" s="64">
        <v>1</v>
      </c>
      <c r="F36" s="64">
        <v>1</v>
      </c>
      <c r="G36" s="64">
        <f>(U36+V36+W148+W36)*X36*12</f>
        <v>229200</v>
      </c>
      <c r="H36" s="64">
        <v>1</v>
      </c>
      <c r="I36" s="64">
        <v>1</v>
      </c>
      <c r="J36" s="64">
        <v>1</v>
      </c>
      <c r="K36" s="65" t="s">
        <v>69</v>
      </c>
      <c r="L36" s="65" t="s">
        <v>69</v>
      </c>
      <c r="M36" s="65" t="s">
        <v>69</v>
      </c>
      <c r="N36" s="64"/>
      <c r="O36" s="64"/>
      <c r="P36" s="64">
        <f t="shared" si="8"/>
        <v>7440</v>
      </c>
      <c r="Q36" s="64"/>
      <c r="R36" s="64"/>
      <c r="S36" s="64">
        <f t="shared" si="9"/>
        <v>236640</v>
      </c>
      <c r="T36" s="203" t="s">
        <v>547</v>
      </c>
      <c r="U36" s="54">
        <v>19100</v>
      </c>
      <c r="V36" s="54"/>
      <c r="W36" s="54"/>
      <c r="X36" s="55">
        <v>1</v>
      </c>
      <c r="Y36" s="54">
        <v>19720</v>
      </c>
      <c r="Z36" s="54">
        <f t="shared" si="10"/>
        <v>620</v>
      </c>
      <c r="AA36" s="54"/>
      <c r="AB36" s="54"/>
      <c r="AC36" s="100"/>
    </row>
    <row r="37" spans="1:29" s="66" customFormat="1" x14ac:dyDescent="0.5">
      <c r="A37" s="70"/>
      <c r="B37" s="71" t="s">
        <v>62</v>
      </c>
      <c r="C37" s="72"/>
      <c r="D37" s="72"/>
      <c r="E37" s="73">
        <f t="shared" ref="E37:S37" si="11">SUM(E32:E36)</f>
        <v>5</v>
      </c>
      <c r="F37" s="73">
        <f t="shared" si="11"/>
        <v>5</v>
      </c>
      <c r="G37" s="73">
        <f t="shared" si="11"/>
        <v>1035960</v>
      </c>
      <c r="H37" s="73">
        <f t="shared" si="11"/>
        <v>5</v>
      </c>
      <c r="I37" s="73">
        <f t="shared" si="11"/>
        <v>5</v>
      </c>
      <c r="J37" s="73">
        <f t="shared" si="11"/>
        <v>5</v>
      </c>
      <c r="K37" s="73">
        <f t="shared" si="11"/>
        <v>0</v>
      </c>
      <c r="L37" s="73">
        <f t="shared" si="11"/>
        <v>0</v>
      </c>
      <c r="M37" s="73">
        <f t="shared" si="11"/>
        <v>0</v>
      </c>
      <c r="N37" s="73">
        <f t="shared" si="11"/>
        <v>0</v>
      </c>
      <c r="O37" s="73">
        <f t="shared" si="11"/>
        <v>0</v>
      </c>
      <c r="P37" s="73">
        <f t="shared" si="11"/>
        <v>38520</v>
      </c>
      <c r="Q37" s="73">
        <f t="shared" si="11"/>
        <v>0</v>
      </c>
      <c r="R37" s="73">
        <f t="shared" si="11"/>
        <v>0</v>
      </c>
      <c r="S37" s="73">
        <f t="shared" si="11"/>
        <v>1074480</v>
      </c>
      <c r="T37" s="74"/>
      <c r="U37" s="54"/>
      <c r="V37" s="54"/>
      <c r="W37" s="54"/>
      <c r="X37" s="55"/>
      <c r="Y37" s="54"/>
      <c r="Z37" s="54"/>
      <c r="AA37" s="54"/>
      <c r="AB37" s="54"/>
      <c r="AC37" s="100"/>
    </row>
    <row r="38" spans="1:29" s="66" customFormat="1" x14ac:dyDescent="0.5">
      <c r="A38" s="61"/>
      <c r="B38" s="67" t="s">
        <v>81</v>
      </c>
      <c r="C38" s="63"/>
      <c r="D38" s="63"/>
      <c r="E38" s="64"/>
      <c r="F38" s="64"/>
      <c r="G38" s="64"/>
      <c r="H38" s="64"/>
      <c r="I38" s="64"/>
      <c r="J38" s="64"/>
      <c r="K38" s="65"/>
      <c r="L38" s="65"/>
      <c r="M38" s="65"/>
      <c r="N38" s="64"/>
      <c r="O38" s="64"/>
      <c r="P38" s="64"/>
      <c r="Q38" s="64"/>
      <c r="R38" s="64"/>
      <c r="S38" s="64"/>
      <c r="T38" s="62"/>
      <c r="U38" s="54"/>
      <c r="V38" s="54"/>
      <c r="W38" s="54"/>
      <c r="X38" s="55"/>
      <c r="Y38" s="54"/>
      <c r="Z38" s="54"/>
      <c r="AA38" s="54"/>
      <c r="AB38" s="54"/>
      <c r="AC38" s="100"/>
    </row>
    <row r="39" spans="1:29" s="66" customFormat="1" x14ac:dyDescent="0.5">
      <c r="A39" s="61">
        <v>29</v>
      </c>
      <c r="B39" s="62" t="s">
        <v>551</v>
      </c>
      <c r="C39" s="63"/>
      <c r="D39" s="63"/>
      <c r="E39" s="64">
        <v>1</v>
      </c>
      <c r="F39" s="64">
        <v>1</v>
      </c>
      <c r="G39" s="64">
        <f>(U39+V39+W150+W39)*X39*12</f>
        <v>273960</v>
      </c>
      <c r="H39" s="64">
        <v>1</v>
      </c>
      <c r="I39" s="64">
        <v>1</v>
      </c>
      <c r="J39" s="64">
        <v>1</v>
      </c>
      <c r="K39" s="65" t="s">
        <v>69</v>
      </c>
      <c r="L39" s="65" t="s">
        <v>69</v>
      </c>
      <c r="M39" s="65" t="s">
        <v>69</v>
      </c>
      <c r="N39" s="64"/>
      <c r="O39" s="64"/>
      <c r="P39" s="64">
        <f t="shared" ref="P39:P45" si="12">(Y39-U39)*12*X39</f>
        <v>8280</v>
      </c>
      <c r="Q39" s="64"/>
      <c r="R39" s="64"/>
      <c r="S39" s="64">
        <f t="shared" ref="S39:S45" si="13">G39+P39</f>
        <v>282240</v>
      </c>
      <c r="T39" s="203" t="s">
        <v>552</v>
      </c>
      <c r="U39" s="54">
        <v>17230</v>
      </c>
      <c r="V39" s="54"/>
      <c r="W39" s="54"/>
      <c r="X39" s="55">
        <v>1</v>
      </c>
      <c r="Y39" s="54">
        <f t="shared" ref="Y39:Y44" si="14">U39+AB39</f>
        <v>17920</v>
      </c>
      <c r="Z39" s="54">
        <f t="shared" ref="Z39:Z45" si="15">(Y39-U39)</f>
        <v>690</v>
      </c>
      <c r="AA39" s="54">
        <f t="shared" ref="AA39:AA44" si="16">U39*4/100</f>
        <v>689.2</v>
      </c>
      <c r="AB39" s="54">
        <v>690</v>
      </c>
      <c r="AC39" s="100"/>
    </row>
    <row r="40" spans="1:29" s="66" customFormat="1" x14ac:dyDescent="0.5">
      <c r="A40" s="61">
        <v>30</v>
      </c>
      <c r="B40" s="62" t="s">
        <v>143</v>
      </c>
      <c r="C40" s="63"/>
      <c r="D40" s="63"/>
      <c r="E40" s="64">
        <v>1</v>
      </c>
      <c r="F40" s="64">
        <v>1</v>
      </c>
      <c r="G40" s="64">
        <f>(U40+V40+W152+W40)*X40*12</f>
        <v>178320</v>
      </c>
      <c r="H40" s="64">
        <v>1</v>
      </c>
      <c r="I40" s="64">
        <v>1</v>
      </c>
      <c r="J40" s="64">
        <v>1</v>
      </c>
      <c r="K40" s="65" t="s">
        <v>69</v>
      </c>
      <c r="L40" s="65" t="s">
        <v>69</v>
      </c>
      <c r="M40" s="65" t="s">
        <v>69</v>
      </c>
      <c r="N40" s="64"/>
      <c r="O40" s="64"/>
      <c r="P40" s="64">
        <f t="shared" si="12"/>
        <v>7200</v>
      </c>
      <c r="Q40" s="64"/>
      <c r="R40" s="64"/>
      <c r="S40" s="64">
        <f t="shared" si="13"/>
        <v>185520</v>
      </c>
      <c r="T40" s="203" t="s">
        <v>554</v>
      </c>
      <c r="U40" s="54">
        <v>14860</v>
      </c>
      <c r="V40" s="54"/>
      <c r="W40" s="54"/>
      <c r="X40" s="55">
        <v>1</v>
      </c>
      <c r="Y40" s="54">
        <f t="shared" si="14"/>
        <v>15460</v>
      </c>
      <c r="Z40" s="54">
        <f t="shared" si="15"/>
        <v>600</v>
      </c>
      <c r="AA40" s="54">
        <f t="shared" si="16"/>
        <v>594.4</v>
      </c>
      <c r="AB40" s="54">
        <v>600</v>
      </c>
      <c r="AC40" s="100"/>
    </row>
    <row r="41" spans="1:29" s="66" customFormat="1" x14ac:dyDescent="0.5">
      <c r="A41" s="61">
        <v>31</v>
      </c>
      <c r="B41" s="62" t="s">
        <v>556</v>
      </c>
      <c r="C41" s="63"/>
      <c r="D41" s="63"/>
      <c r="E41" s="64">
        <v>1</v>
      </c>
      <c r="F41" s="64">
        <v>1</v>
      </c>
      <c r="G41" s="64">
        <f>(U41+V41+W153+W41)*X41*12</f>
        <v>149400</v>
      </c>
      <c r="H41" s="64">
        <v>1</v>
      </c>
      <c r="I41" s="64">
        <v>1</v>
      </c>
      <c r="J41" s="64">
        <v>1</v>
      </c>
      <c r="K41" s="65" t="s">
        <v>69</v>
      </c>
      <c r="L41" s="65" t="s">
        <v>69</v>
      </c>
      <c r="M41" s="65" t="s">
        <v>69</v>
      </c>
      <c r="N41" s="64"/>
      <c r="O41" s="64"/>
      <c r="P41" s="64">
        <f t="shared" si="12"/>
        <v>6000</v>
      </c>
      <c r="Q41" s="64"/>
      <c r="R41" s="64"/>
      <c r="S41" s="64">
        <f t="shared" si="13"/>
        <v>155400</v>
      </c>
      <c r="T41" s="203" t="s">
        <v>530</v>
      </c>
      <c r="U41" s="54">
        <v>12450</v>
      </c>
      <c r="V41" s="54"/>
      <c r="W41" s="54"/>
      <c r="X41" s="55">
        <v>1</v>
      </c>
      <c r="Y41" s="54">
        <f t="shared" si="14"/>
        <v>12950</v>
      </c>
      <c r="Z41" s="54">
        <f t="shared" si="15"/>
        <v>500</v>
      </c>
      <c r="AA41" s="54">
        <f t="shared" si="16"/>
        <v>498</v>
      </c>
      <c r="AB41" s="54">
        <v>500</v>
      </c>
      <c r="AC41" s="100"/>
    </row>
    <row r="42" spans="1:29" s="66" customFormat="1" x14ac:dyDescent="0.5">
      <c r="A42" s="61">
        <v>32</v>
      </c>
      <c r="B42" s="62" t="s">
        <v>556</v>
      </c>
      <c r="C42" s="63"/>
      <c r="D42" s="63"/>
      <c r="E42" s="64">
        <v>1</v>
      </c>
      <c r="F42" s="64">
        <v>1</v>
      </c>
      <c r="G42" s="64">
        <f>(U42+V42+W154+W42)*X42*12</f>
        <v>115080</v>
      </c>
      <c r="H42" s="64">
        <v>1</v>
      </c>
      <c r="I42" s="64">
        <v>1</v>
      </c>
      <c r="J42" s="64">
        <v>1</v>
      </c>
      <c r="K42" s="65" t="s">
        <v>69</v>
      </c>
      <c r="L42" s="65" t="s">
        <v>69</v>
      </c>
      <c r="M42" s="65" t="s">
        <v>69</v>
      </c>
      <c r="N42" s="64"/>
      <c r="O42" s="64"/>
      <c r="P42" s="64">
        <f t="shared" si="12"/>
        <v>4680</v>
      </c>
      <c r="Q42" s="64"/>
      <c r="R42" s="64"/>
      <c r="S42" s="64">
        <f t="shared" si="13"/>
        <v>119760</v>
      </c>
      <c r="T42" s="203" t="s">
        <v>558</v>
      </c>
      <c r="U42" s="54">
        <v>9590</v>
      </c>
      <c r="V42" s="54"/>
      <c r="W42" s="54"/>
      <c r="X42" s="55">
        <v>1</v>
      </c>
      <c r="Y42" s="54">
        <f t="shared" si="14"/>
        <v>9980</v>
      </c>
      <c r="Z42" s="54">
        <f t="shared" si="15"/>
        <v>390</v>
      </c>
      <c r="AA42" s="54">
        <f t="shared" si="16"/>
        <v>383.6</v>
      </c>
      <c r="AB42" s="54">
        <v>390</v>
      </c>
      <c r="AC42" s="100"/>
    </row>
    <row r="43" spans="1:29" s="66" customFormat="1" x14ac:dyDescent="0.5">
      <c r="A43" s="61">
        <v>33</v>
      </c>
      <c r="B43" s="75" t="s">
        <v>180</v>
      </c>
      <c r="C43" s="63"/>
      <c r="D43" s="63"/>
      <c r="E43" s="64">
        <v>1</v>
      </c>
      <c r="F43" s="64">
        <v>1</v>
      </c>
      <c r="G43" s="64">
        <f>(U43+V43+W155+W43)*X43*12</f>
        <v>137760</v>
      </c>
      <c r="H43" s="64">
        <v>1</v>
      </c>
      <c r="I43" s="64">
        <v>1</v>
      </c>
      <c r="J43" s="64">
        <v>1</v>
      </c>
      <c r="K43" s="65" t="s">
        <v>69</v>
      </c>
      <c r="L43" s="65" t="s">
        <v>69</v>
      </c>
      <c r="M43" s="65" t="s">
        <v>69</v>
      </c>
      <c r="N43" s="64"/>
      <c r="O43" s="64"/>
      <c r="P43" s="64">
        <f t="shared" si="12"/>
        <v>5520</v>
      </c>
      <c r="Q43" s="64"/>
      <c r="R43" s="64"/>
      <c r="S43" s="64">
        <f t="shared" si="13"/>
        <v>143280</v>
      </c>
      <c r="T43" s="203" t="s">
        <v>560</v>
      </c>
      <c r="U43" s="54">
        <v>11480</v>
      </c>
      <c r="V43" s="54"/>
      <c r="W43" s="54"/>
      <c r="X43" s="55">
        <v>1</v>
      </c>
      <c r="Y43" s="54">
        <f t="shared" si="14"/>
        <v>11940</v>
      </c>
      <c r="Z43" s="54">
        <f t="shared" si="15"/>
        <v>460</v>
      </c>
      <c r="AA43" s="54">
        <f t="shared" si="16"/>
        <v>459.2</v>
      </c>
      <c r="AB43" s="54">
        <v>460</v>
      </c>
      <c r="AC43" s="100"/>
    </row>
    <row r="44" spans="1:29" s="66" customFormat="1" x14ac:dyDescent="0.5">
      <c r="A44" s="61">
        <v>34</v>
      </c>
      <c r="B44" s="62" t="s">
        <v>562</v>
      </c>
      <c r="C44" s="63"/>
      <c r="D44" s="63"/>
      <c r="E44" s="64">
        <v>1</v>
      </c>
      <c r="F44" s="64">
        <v>1</v>
      </c>
      <c r="G44" s="64">
        <f t="shared" ref="G44:G53" si="17">(U44+V44+W157+W44)*X44*12</f>
        <v>143760</v>
      </c>
      <c r="H44" s="64">
        <v>1</v>
      </c>
      <c r="I44" s="64">
        <v>1</v>
      </c>
      <c r="J44" s="64">
        <v>1</v>
      </c>
      <c r="K44" s="65" t="s">
        <v>69</v>
      </c>
      <c r="L44" s="65" t="s">
        <v>69</v>
      </c>
      <c r="M44" s="65" t="s">
        <v>69</v>
      </c>
      <c r="N44" s="64"/>
      <c r="O44" s="64"/>
      <c r="P44" s="64">
        <f t="shared" si="12"/>
        <v>5760</v>
      </c>
      <c r="Q44" s="64"/>
      <c r="R44" s="64"/>
      <c r="S44" s="64">
        <f t="shared" si="13"/>
        <v>149520</v>
      </c>
      <c r="T44" s="203" t="s">
        <v>563</v>
      </c>
      <c r="U44" s="54">
        <v>11980</v>
      </c>
      <c r="V44" s="54"/>
      <c r="W44" s="54"/>
      <c r="X44" s="55">
        <v>1</v>
      </c>
      <c r="Y44" s="54">
        <f t="shared" si="14"/>
        <v>12460</v>
      </c>
      <c r="Z44" s="54">
        <f t="shared" si="15"/>
        <v>480</v>
      </c>
      <c r="AA44" s="54">
        <f t="shared" si="16"/>
        <v>479.2</v>
      </c>
      <c r="AB44" s="54">
        <v>480</v>
      </c>
      <c r="AC44" s="100"/>
    </row>
    <row r="45" spans="1:29" s="66" customFormat="1" x14ac:dyDescent="0.5">
      <c r="A45" s="61">
        <v>35</v>
      </c>
      <c r="B45" s="62" t="s">
        <v>110</v>
      </c>
      <c r="C45" s="63"/>
      <c r="D45" s="63"/>
      <c r="E45" s="64">
        <v>1</v>
      </c>
      <c r="F45" s="64">
        <v>1</v>
      </c>
      <c r="G45" s="64">
        <f t="shared" si="17"/>
        <v>108000</v>
      </c>
      <c r="H45" s="64">
        <v>1</v>
      </c>
      <c r="I45" s="64">
        <v>1</v>
      </c>
      <c r="J45" s="64">
        <v>1</v>
      </c>
      <c r="K45" s="65" t="s">
        <v>69</v>
      </c>
      <c r="L45" s="65" t="s">
        <v>69</v>
      </c>
      <c r="M45" s="65" t="s">
        <v>69</v>
      </c>
      <c r="N45" s="64"/>
      <c r="O45" s="64"/>
      <c r="P45" s="64">
        <f t="shared" si="12"/>
        <v>0</v>
      </c>
      <c r="Q45" s="64"/>
      <c r="R45" s="64"/>
      <c r="S45" s="64">
        <f t="shared" si="13"/>
        <v>108000</v>
      </c>
      <c r="T45" s="203" t="s">
        <v>536</v>
      </c>
      <c r="U45" s="54">
        <v>9000</v>
      </c>
      <c r="V45" s="54"/>
      <c r="W45" s="54"/>
      <c r="X45" s="55">
        <v>1</v>
      </c>
      <c r="Y45" s="54">
        <v>9000</v>
      </c>
      <c r="Z45" s="54">
        <f t="shared" si="15"/>
        <v>0</v>
      </c>
      <c r="AA45" s="54"/>
      <c r="AB45" s="54"/>
      <c r="AC45" s="100"/>
    </row>
    <row r="46" spans="1:29" s="66" customFormat="1" x14ac:dyDescent="0.5">
      <c r="A46" s="61">
        <v>36</v>
      </c>
      <c r="B46" s="62" t="s">
        <v>110</v>
      </c>
      <c r="C46" s="63"/>
      <c r="D46" s="63"/>
      <c r="E46" s="64">
        <v>1</v>
      </c>
      <c r="F46" s="64">
        <v>1</v>
      </c>
      <c r="G46" s="64">
        <f t="shared" si="17"/>
        <v>108000</v>
      </c>
      <c r="H46" s="64">
        <v>1</v>
      </c>
      <c r="I46" s="64">
        <v>1</v>
      </c>
      <c r="J46" s="64">
        <v>1</v>
      </c>
      <c r="K46" s="65" t="s">
        <v>69</v>
      </c>
      <c r="L46" s="65" t="s">
        <v>69</v>
      </c>
      <c r="M46" s="65" t="s">
        <v>69</v>
      </c>
      <c r="N46" s="64"/>
      <c r="O46" s="64"/>
      <c r="P46" s="64">
        <f t="shared" ref="P46:P63" si="18">(Y46-U46)*12*X46</f>
        <v>0</v>
      </c>
      <c r="Q46" s="64"/>
      <c r="R46" s="64"/>
      <c r="S46" s="64">
        <f t="shared" ref="S46:S63" si="19">G46+P46</f>
        <v>108000</v>
      </c>
      <c r="T46" s="203" t="s">
        <v>539</v>
      </c>
      <c r="U46" s="54">
        <v>9000</v>
      </c>
      <c r="V46" s="54"/>
      <c r="W46" s="54"/>
      <c r="X46" s="55">
        <v>1</v>
      </c>
      <c r="Y46" s="54">
        <v>9000</v>
      </c>
      <c r="Z46" s="54">
        <f t="shared" ref="Z46:Z63" si="20">(Y46-U46)</f>
        <v>0</v>
      </c>
      <c r="AA46" s="54"/>
      <c r="AB46" s="54"/>
      <c r="AC46" s="100"/>
    </row>
    <row r="47" spans="1:29" s="66" customFormat="1" x14ac:dyDescent="0.5">
      <c r="A47" s="61">
        <v>37</v>
      </c>
      <c r="B47" s="62" t="s">
        <v>110</v>
      </c>
      <c r="C47" s="63"/>
      <c r="D47" s="63"/>
      <c r="E47" s="64">
        <v>1</v>
      </c>
      <c r="F47" s="64">
        <v>1</v>
      </c>
      <c r="G47" s="64">
        <f t="shared" si="17"/>
        <v>108000</v>
      </c>
      <c r="H47" s="64">
        <v>1</v>
      </c>
      <c r="I47" s="64">
        <v>1</v>
      </c>
      <c r="J47" s="64">
        <v>1</v>
      </c>
      <c r="K47" s="65" t="s">
        <v>69</v>
      </c>
      <c r="L47" s="65" t="s">
        <v>69</v>
      </c>
      <c r="M47" s="65" t="s">
        <v>69</v>
      </c>
      <c r="N47" s="64"/>
      <c r="O47" s="64"/>
      <c r="P47" s="64">
        <f t="shared" si="18"/>
        <v>0</v>
      </c>
      <c r="Q47" s="64"/>
      <c r="R47" s="64"/>
      <c r="S47" s="64">
        <f t="shared" si="19"/>
        <v>108000</v>
      </c>
      <c r="T47" s="203" t="s">
        <v>540</v>
      </c>
      <c r="U47" s="54">
        <v>9000</v>
      </c>
      <c r="V47" s="54"/>
      <c r="W47" s="54"/>
      <c r="X47" s="55">
        <v>1</v>
      </c>
      <c r="Y47" s="54">
        <v>9000</v>
      </c>
      <c r="Z47" s="54">
        <f t="shared" si="20"/>
        <v>0</v>
      </c>
      <c r="AA47" s="54"/>
      <c r="AB47" s="54"/>
      <c r="AC47" s="100"/>
    </row>
    <row r="48" spans="1:29" s="66" customFormat="1" x14ac:dyDescent="0.5">
      <c r="A48" s="61">
        <v>38</v>
      </c>
      <c r="B48" s="62" t="s">
        <v>110</v>
      </c>
      <c r="C48" s="63"/>
      <c r="D48" s="63"/>
      <c r="E48" s="64">
        <v>1</v>
      </c>
      <c r="F48" s="64">
        <v>1</v>
      </c>
      <c r="G48" s="64">
        <f t="shared" si="17"/>
        <v>108000</v>
      </c>
      <c r="H48" s="64">
        <v>1</v>
      </c>
      <c r="I48" s="64">
        <v>1</v>
      </c>
      <c r="J48" s="64">
        <v>1</v>
      </c>
      <c r="K48" s="65" t="s">
        <v>69</v>
      </c>
      <c r="L48" s="65" t="s">
        <v>69</v>
      </c>
      <c r="M48" s="65" t="s">
        <v>69</v>
      </c>
      <c r="N48" s="64"/>
      <c r="O48" s="64"/>
      <c r="P48" s="64">
        <f t="shared" si="18"/>
        <v>0</v>
      </c>
      <c r="Q48" s="64"/>
      <c r="R48" s="64"/>
      <c r="S48" s="64">
        <f t="shared" si="19"/>
        <v>108000</v>
      </c>
      <c r="T48" s="204" t="s">
        <v>542</v>
      </c>
      <c r="U48" s="54">
        <v>9000</v>
      </c>
      <c r="V48" s="54"/>
      <c r="W48" s="54"/>
      <c r="X48" s="55">
        <v>1</v>
      </c>
      <c r="Y48" s="54">
        <v>9000</v>
      </c>
      <c r="Z48" s="54">
        <f t="shared" si="20"/>
        <v>0</v>
      </c>
      <c r="AA48" s="54"/>
      <c r="AB48" s="54"/>
      <c r="AC48" s="100"/>
    </row>
    <row r="49" spans="1:29" s="66" customFormat="1" x14ac:dyDescent="0.5">
      <c r="A49" s="61">
        <v>39</v>
      </c>
      <c r="B49" s="62" t="s">
        <v>110</v>
      </c>
      <c r="C49" s="63"/>
      <c r="D49" s="63"/>
      <c r="E49" s="64">
        <v>1</v>
      </c>
      <c r="F49" s="64">
        <v>1</v>
      </c>
      <c r="G49" s="64">
        <f t="shared" si="17"/>
        <v>108000</v>
      </c>
      <c r="H49" s="64">
        <v>1</v>
      </c>
      <c r="I49" s="64">
        <v>1</v>
      </c>
      <c r="J49" s="64">
        <v>1</v>
      </c>
      <c r="K49" s="65" t="s">
        <v>69</v>
      </c>
      <c r="L49" s="65" t="s">
        <v>69</v>
      </c>
      <c r="M49" s="65" t="s">
        <v>69</v>
      </c>
      <c r="N49" s="64"/>
      <c r="O49" s="64"/>
      <c r="P49" s="64">
        <f t="shared" si="18"/>
        <v>0</v>
      </c>
      <c r="Q49" s="64"/>
      <c r="R49" s="64"/>
      <c r="S49" s="64">
        <f t="shared" si="19"/>
        <v>108000</v>
      </c>
      <c r="T49" s="203" t="s">
        <v>544</v>
      </c>
      <c r="U49" s="54">
        <v>9000</v>
      </c>
      <c r="V49" s="54"/>
      <c r="W49" s="54"/>
      <c r="X49" s="55">
        <v>1</v>
      </c>
      <c r="Y49" s="54">
        <v>9000</v>
      </c>
      <c r="Z49" s="54">
        <f t="shared" si="20"/>
        <v>0</v>
      </c>
      <c r="AA49" s="54"/>
      <c r="AB49" s="54"/>
      <c r="AC49" s="100"/>
    </row>
    <row r="50" spans="1:29" s="66" customFormat="1" x14ac:dyDescent="0.5">
      <c r="A50" s="61">
        <v>40</v>
      </c>
      <c r="B50" s="62" t="s">
        <v>186</v>
      </c>
      <c r="C50" s="63"/>
      <c r="D50" s="63"/>
      <c r="E50" s="64">
        <v>1</v>
      </c>
      <c r="F50" s="64">
        <v>1</v>
      </c>
      <c r="G50" s="64">
        <f t="shared" si="17"/>
        <v>108000</v>
      </c>
      <c r="H50" s="64">
        <v>1</v>
      </c>
      <c r="I50" s="64">
        <v>1</v>
      </c>
      <c r="J50" s="64">
        <v>1</v>
      </c>
      <c r="K50" s="65" t="s">
        <v>69</v>
      </c>
      <c r="L50" s="65" t="s">
        <v>69</v>
      </c>
      <c r="M50" s="65" t="s">
        <v>69</v>
      </c>
      <c r="N50" s="64"/>
      <c r="O50" s="64"/>
      <c r="P50" s="64">
        <f t="shared" si="18"/>
        <v>0</v>
      </c>
      <c r="Q50" s="64"/>
      <c r="R50" s="64"/>
      <c r="S50" s="64">
        <f t="shared" si="19"/>
        <v>108000</v>
      </c>
      <c r="T50" s="203" t="s">
        <v>546</v>
      </c>
      <c r="U50" s="54">
        <v>9000</v>
      </c>
      <c r="V50" s="54"/>
      <c r="W50" s="54"/>
      <c r="X50" s="55">
        <v>1</v>
      </c>
      <c r="Y50" s="54">
        <v>9000</v>
      </c>
      <c r="Z50" s="54">
        <f t="shared" si="20"/>
        <v>0</v>
      </c>
      <c r="AA50" s="54"/>
      <c r="AB50" s="54"/>
      <c r="AC50" s="100"/>
    </row>
    <row r="51" spans="1:29" s="66" customFormat="1" x14ac:dyDescent="0.5">
      <c r="A51" s="61">
        <v>41</v>
      </c>
      <c r="B51" s="62" t="s">
        <v>186</v>
      </c>
      <c r="C51" s="63"/>
      <c r="D51" s="63"/>
      <c r="E51" s="64">
        <v>1</v>
      </c>
      <c r="F51" s="64">
        <v>1</v>
      </c>
      <c r="G51" s="64">
        <f t="shared" si="17"/>
        <v>108000</v>
      </c>
      <c r="H51" s="64">
        <v>1</v>
      </c>
      <c r="I51" s="64">
        <v>1</v>
      </c>
      <c r="J51" s="64">
        <v>1</v>
      </c>
      <c r="K51" s="65" t="s">
        <v>69</v>
      </c>
      <c r="L51" s="65" t="s">
        <v>69</v>
      </c>
      <c r="M51" s="65" t="s">
        <v>69</v>
      </c>
      <c r="N51" s="64"/>
      <c r="O51" s="64"/>
      <c r="P51" s="64">
        <f t="shared" si="18"/>
        <v>0</v>
      </c>
      <c r="Q51" s="64"/>
      <c r="R51" s="64"/>
      <c r="S51" s="64">
        <f t="shared" si="19"/>
        <v>108000</v>
      </c>
      <c r="T51" s="203" t="s">
        <v>548</v>
      </c>
      <c r="U51" s="54">
        <v>9000</v>
      </c>
      <c r="V51" s="54"/>
      <c r="W51" s="54"/>
      <c r="X51" s="55">
        <v>1</v>
      </c>
      <c r="Y51" s="54">
        <v>9000</v>
      </c>
      <c r="Z51" s="54">
        <f t="shared" si="20"/>
        <v>0</v>
      </c>
      <c r="AA51" s="54"/>
      <c r="AB51" s="54"/>
      <c r="AC51" s="100"/>
    </row>
    <row r="52" spans="1:29" s="66" customFormat="1" x14ac:dyDescent="0.5">
      <c r="A52" s="61">
        <v>42</v>
      </c>
      <c r="B52" s="62" t="s">
        <v>186</v>
      </c>
      <c r="C52" s="63"/>
      <c r="D52" s="63"/>
      <c r="E52" s="64">
        <v>1</v>
      </c>
      <c r="F52" s="64">
        <v>1</v>
      </c>
      <c r="G52" s="64">
        <f t="shared" si="17"/>
        <v>108000</v>
      </c>
      <c r="H52" s="64">
        <v>1</v>
      </c>
      <c r="I52" s="64">
        <v>1</v>
      </c>
      <c r="J52" s="64">
        <v>1</v>
      </c>
      <c r="K52" s="65" t="s">
        <v>69</v>
      </c>
      <c r="L52" s="65" t="s">
        <v>69</v>
      </c>
      <c r="M52" s="65" t="s">
        <v>69</v>
      </c>
      <c r="N52" s="64"/>
      <c r="O52" s="64"/>
      <c r="P52" s="64">
        <f t="shared" si="18"/>
        <v>0</v>
      </c>
      <c r="Q52" s="64"/>
      <c r="R52" s="64"/>
      <c r="S52" s="64">
        <f t="shared" si="19"/>
        <v>108000</v>
      </c>
      <c r="T52" s="203" t="s">
        <v>549</v>
      </c>
      <c r="U52" s="54">
        <v>9000</v>
      </c>
      <c r="V52" s="54"/>
      <c r="W52" s="54"/>
      <c r="X52" s="55">
        <v>1</v>
      </c>
      <c r="Y52" s="54">
        <v>9000</v>
      </c>
      <c r="Z52" s="54">
        <f t="shared" si="20"/>
        <v>0</v>
      </c>
      <c r="AA52" s="54"/>
      <c r="AB52" s="54"/>
      <c r="AC52" s="100"/>
    </row>
    <row r="53" spans="1:29" s="66" customFormat="1" x14ac:dyDescent="0.5">
      <c r="A53" s="61">
        <v>43</v>
      </c>
      <c r="B53" s="62" t="s">
        <v>186</v>
      </c>
      <c r="C53" s="63"/>
      <c r="D53" s="63"/>
      <c r="E53" s="64">
        <v>1</v>
      </c>
      <c r="F53" s="64">
        <v>1</v>
      </c>
      <c r="G53" s="64">
        <f t="shared" si="17"/>
        <v>108000</v>
      </c>
      <c r="H53" s="64">
        <v>1</v>
      </c>
      <c r="I53" s="64">
        <v>1</v>
      </c>
      <c r="J53" s="64">
        <v>1</v>
      </c>
      <c r="K53" s="65" t="s">
        <v>69</v>
      </c>
      <c r="L53" s="65" t="s">
        <v>69</v>
      </c>
      <c r="M53" s="65" t="s">
        <v>69</v>
      </c>
      <c r="N53" s="64"/>
      <c r="O53" s="64"/>
      <c r="P53" s="64">
        <f t="shared" si="18"/>
        <v>0</v>
      </c>
      <c r="Q53" s="64"/>
      <c r="R53" s="64"/>
      <c r="S53" s="64">
        <f t="shared" si="19"/>
        <v>108000</v>
      </c>
      <c r="T53" s="203" t="s">
        <v>550</v>
      </c>
      <c r="U53" s="54">
        <v>9000</v>
      </c>
      <c r="V53" s="54"/>
      <c r="W53" s="54"/>
      <c r="X53" s="55">
        <v>1</v>
      </c>
      <c r="Y53" s="54">
        <v>9000</v>
      </c>
      <c r="Z53" s="54">
        <f t="shared" si="20"/>
        <v>0</v>
      </c>
      <c r="AA53" s="54"/>
      <c r="AB53" s="54"/>
      <c r="AC53" s="100"/>
    </row>
    <row r="54" spans="1:29" s="66" customFormat="1" x14ac:dyDescent="0.5">
      <c r="A54" s="61">
        <v>44</v>
      </c>
      <c r="B54" s="62" t="s">
        <v>186</v>
      </c>
      <c r="C54" s="63"/>
      <c r="D54" s="63"/>
      <c r="E54" s="64">
        <v>1</v>
      </c>
      <c r="F54" s="64">
        <v>1</v>
      </c>
      <c r="G54" s="64">
        <f t="shared" ref="G54:G62" si="21">(U54+V54+W179+W54)*X54*12</f>
        <v>108000</v>
      </c>
      <c r="H54" s="64">
        <v>1</v>
      </c>
      <c r="I54" s="64">
        <v>1</v>
      </c>
      <c r="J54" s="64">
        <v>1</v>
      </c>
      <c r="K54" s="65" t="s">
        <v>69</v>
      </c>
      <c r="L54" s="65" t="s">
        <v>69</v>
      </c>
      <c r="M54" s="65" t="s">
        <v>69</v>
      </c>
      <c r="N54" s="64"/>
      <c r="O54" s="64"/>
      <c r="P54" s="64">
        <f t="shared" si="18"/>
        <v>0</v>
      </c>
      <c r="Q54" s="64"/>
      <c r="R54" s="64"/>
      <c r="S54" s="64">
        <f t="shared" si="19"/>
        <v>108000</v>
      </c>
      <c r="T54" s="203" t="s">
        <v>553</v>
      </c>
      <c r="U54" s="54">
        <v>9000</v>
      </c>
      <c r="V54" s="54"/>
      <c r="W54" s="54"/>
      <c r="X54" s="55">
        <v>1</v>
      </c>
      <c r="Y54" s="54">
        <v>9000</v>
      </c>
      <c r="Z54" s="54">
        <f t="shared" si="20"/>
        <v>0</v>
      </c>
      <c r="AA54" s="54"/>
      <c r="AB54" s="54"/>
      <c r="AC54" s="100"/>
    </row>
    <row r="55" spans="1:29" s="66" customFormat="1" x14ac:dyDescent="0.5">
      <c r="A55" s="61">
        <v>45</v>
      </c>
      <c r="B55" s="62" t="s">
        <v>186</v>
      </c>
      <c r="C55" s="63"/>
      <c r="D55" s="63"/>
      <c r="E55" s="64">
        <v>1</v>
      </c>
      <c r="F55" s="64">
        <v>0</v>
      </c>
      <c r="G55" s="64">
        <f t="shared" si="21"/>
        <v>108000</v>
      </c>
      <c r="H55" s="64">
        <v>1</v>
      </c>
      <c r="I55" s="64">
        <v>1</v>
      </c>
      <c r="J55" s="64">
        <v>1</v>
      </c>
      <c r="K55" s="65" t="s">
        <v>69</v>
      </c>
      <c r="L55" s="65">
        <v>1</v>
      </c>
      <c r="M55" s="65"/>
      <c r="N55" s="64"/>
      <c r="O55" s="64"/>
      <c r="P55" s="64">
        <f t="shared" si="18"/>
        <v>0</v>
      </c>
      <c r="Q55" s="64"/>
      <c r="R55" s="64"/>
      <c r="S55" s="64">
        <f t="shared" si="19"/>
        <v>108000</v>
      </c>
      <c r="T55" s="203" t="s">
        <v>73</v>
      </c>
      <c r="U55" s="54">
        <v>9000</v>
      </c>
      <c r="V55" s="54"/>
      <c r="W55" s="54"/>
      <c r="X55" s="55">
        <v>1</v>
      </c>
      <c r="Y55" s="54">
        <v>9000</v>
      </c>
      <c r="Z55" s="54">
        <f t="shared" si="20"/>
        <v>0</v>
      </c>
      <c r="AA55" s="54"/>
      <c r="AB55" s="54"/>
      <c r="AC55" s="100" t="s">
        <v>825</v>
      </c>
    </row>
    <row r="56" spans="1:29" s="66" customFormat="1" x14ac:dyDescent="0.5">
      <c r="A56" s="61">
        <v>46</v>
      </c>
      <c r="B56" s="62" t="s">
        <v>186</v>
      </c>
      <c r="C56" s="63"/>
      <c r="D56" s="63"/>
      <c r="E56" s="64">
        <v>1</v>
      </c>
      <c r="F56" s="64">
        <v>1</v>
      </c>
      <c r="G56" s="64">
        <f t="shared" si="21"/>
        <v>108000</v>
      </c>
      <c r="H56" s="64">
        <v>1</v>
      </c>
      <c r="I56" s="64">
        <v>1</v>
      </c>
      <c r="J56" s="64">
        <v>1</v>
      </c>
      <c r="K56" s="65" t="s">
        <v>69</v>
      </c>
      <c r="L56" s="65" t="s">
        <v>69</v>
      </c>
      <c r="M56" s="65" t="s">
        <v>69</v>
      </c>
      <c r="N56" s="64"/>
      <c r="O56" s="64"/>
      <c r="P56" s="64">
        <f t="shared" si="18"/>
        <v>0</v>
      </c>
      <c r="Q56" s="64"/>
      <c r="R56" s="64"/>
      <c r="S56" s="64">
        <f t="shared" si="19"/>
        <v>108000</v>
      </c>
      <c r="T56" s="203" t="s">
        <v>555</v>
      </c>
      <c r="U56" s="54">
        <v>9000</v>
      </c>
      <c r="V56" s="54"/>
      <c r="W56" s="54"/>
      <c r="X56" s="55">
        <v>1</v>
      </c>
      <c r="Y56" s="54">
        <v>9000</v>
      </c>
      <c r="Z56" s="54">
        <f t="shared" si="20"/>
        <v>0</v>
      </c>
      <c r="AA56" s="54"/>
      <c r="AB56" s="54"/>
      <c r="AC56" s="100"/>
    </row>
    <row r="57" spans="1:29" s="66" customFormat="1" x14ac:dyDescent="0.5">
      <c r="A57" s="61">
        <v>47</v>
      </c>
      <c r="B57" s="62" t="s">
        <v>186</v>
      </c>
      <c r="C57" s="63"/>
      <c r="D57" s="63"/>
      <c r="E57" s="64">
        <v>1</v>
      </c>
      <c r="F57" s="64">
        <v>1</v>
      </c>
      <c r="G57" s="64">
        <f t="shared" si="21"/>
        <v>175200</v>
      </c>
      <c r="H57" s="64">
        <v>1</v>
      </c>
      <c r="I57" s="64">
        <v>1</v>
      </c>
      <c r="J57" s="64">
        <v>1</v>
      </c>
      <c r="K57" s="65" t="s">
        <v>69</v>
      </c>
      <c r="L57" s="65" t="s">
        <v>69</v>
      </c>
      <c r="M57" s="65" t="s">
        <v>69</v>
      </c>
      <c r="N57" s="64"/>
      <c r="O57" s="64"/>
      <c r="P57" s="64">
        <f t="shared" si="18"/>
        <v>0</v>
      </c>
      <c r="Q57" s="64"/>
      <c r="R57" s="64"/>
      <c r="S57" s="64">
        <f t="shared" si="19"/>
        <v>175200</v>
      </c>
      <c r="T57" s="203" t="s">
        <v>557</v>
      </c>
      <c r="U57" s="54">
        <v>9000</v>
      </c>
      <c r="V57" s="54"/>
      <c r="W57" s="54"/>
      <c r="X57" s="55">
        <v>1</v>
      </c>
      <c r="Y57" s="54">
        <v>9000</v>
      </c>
      <c r="Z57" s="54">
        <f t="shared" si="20"/>
        <v>0</v>
      </c>
      <c r="AA57" s="54"/>
      <c r="AB57" s="54"/>
      <c r="AC57" s="100"/>
    </row>
    <row r="58" spans="1:29" s="66" customFormat="1" x14ac:dyDescent="0.5">
      <c r="A58" s="61">
        <v>48</v>
      </c>
      <c r="B58" s="62" t="s">
        <v>186</v>
      </c>
      <c r="C58" s="63"/>
      <c r="D58" s="63"/>
      <c r="E58" s="64">
        <v>1</v>
      </c>
      <c r="F58" s="64">
        <v>1</v>
      </c>
      <c r="G58" s="64">
        <f t="shared" si="21"/>
        <v>108000</v>
      </c>
      <c r="H58" s="64">
        <v>1</v>
      </c>
      <c r="I58" s="64">
        <v>1</v>
      </c>
      <c r="J58" s="64">
        <v>1</v>
      </c>
      <c r="K58" s="65" t="s">
        <v>69</v>
      </c>
      <c r="L58" s="65" t="s">
        <v>69</v>
      </c>
      <c r="M58" s="65" t="s">
        <v>69</v>
      </c>
      <c r="N58" s="64"/>
      <c r="O58" s="64"/>
      <c r="P58" s="64">
        <f t="shared" si="18"/>
        <v>0</v>
      </c>
      <c r="Q58" s="64"/>
      <c r="R58" s="64"/>
      <c r="S58" s="64">
        <f t="shared" si="19"/>
        <v>108000</v>
      </c>
      <c r="T58" s="203" t="s">
        <v>559</v>
      </c>
      <c r="U58" s="54">
        <v>9000</v>
      </c>
      <c r="V58" s="54"/>
      <c r="W58" s="54"/>
      <c r="X58" s="55">
        <v>1</v>
      </c>
      <c r="Y58" s="54">
        <v>9000</v>
      </c>
      <c r="Z58" s="54">
        <f t="shared" si="20"/>
        <v>0</v>
      </c>
      <c r="AA58" s="54"/>
      <c r="AB58" s="54"/>
      <c r="AC58" s="100"/>
    </row>
    <row r="59" spans="1:29" s="66" customFormat="1" x14ac:dyDescent="0.5">
      <c r="A59" s="61">
        <v>49</v>
      </c>
      <c r="B59" s="62" t="s">
        <v>186</v>
      </c>
      <c r="C59" s="63"/>
      <c r="D59" s="63"/>
      <c r="E59" s="64">
        <v>1</v>
      </c>
      <c r="F59" s="64">
        <v>1</v>
      </c>
      <c r="G59" s="64">
        <f t="shared" si="21"/>
        <v>108000</v>
      </c>
      <c r="H59" s="64">
        <v>1</v>
      </c>
      <c r="I59" s="64">
        <v>1</v>
      </c>
      <c r="J59" s="64">
        <v>1</v>
      </c>
      <c r="K59" s="65" t="s">
        <v>69</v>
      </c>
      <c r="L59" s="65" t="s">
        <v>69</v>
      </c>
      <c r="M59" s="65" t="s">
        <v>69</v>
      </c>
      <c r="N59" s="64"/>
      <c r="O59" s="64"/>
      <c r="P59" s="64">
        <f t="shared" si="18"/>
        <v>0</v>
      </c>
      <c r="Q59" s="64"/>
      <c r="R59" s="64"/>
      <c r="S59" s="64">
        <f t="shared" si="19"/>
        <v>108000</v>
      </c>
      <c r="T59" s="205" t="s">
        <v>561</v>
      </c>
      <c r="U59" s="54">
        <v>9000</v>
      </c>
      <c r="V59" s="54"/>
      <c r="W59" s="54"/>
      <c r="X59" s="55">
        <v>1</v>
      </c>
      <c r="Y59" s="54">
        <v>9000</v>
      </c>
      <c r="Z59" s="54">
        <f t="shared" si="20"/>
        <v>0</v>
      </c>
      <c r="AA59" s="54"/>
      <c r="AB59" s="54"/>
      <c r="AC59" s="100"/>
    </row>
    <row r="60" spans="1:29" s="66" customFormat="1" x14ac:dyDescent="0.5">
      <c r="A60" s="61">
        <v>50</v>
      </c>
      <c r="B60" s="62" t="s">
        <v>202</v>
      </c>
      <c r="C60" s="63"/>
      <c r="D60" s="63"/>
      <c r="E60" s="64">
        <v>1</v>
      </c>
      <c r="F60" s="64">
        <v>1</v>
      </c>
      <c r="G60" s="64">
        <f t="shared" si="21"/>
        <v>108000</v>
      </c>
      <c r="H60" s="64">
        <v>1</v>
      </c>
      <c r="I60" s="64">
        <v>1</v>
      </c>
      <c r="J60" s="64">
        <v>1</v>
      </c>
      <c r="K60" s="65" t="s">
        <v>69</v>
      </c>
      <c r="L60" s="65" t="s">
        <v>69</v>
      </c>
      <c r="M60" s="65" t="s">
        <v>69</v>
      </c>
      <c r="N60" s="64"/>
      <c r="O60" s="64"/>
      <c r="P60" s="64">
        <f t="shared" si="18"/>
        <v>0</v>
      </c>
      <c r="Q60" s="64"/>
      <c r="R60" s="64"/>
      <c r="S60" s="64">
        <f t="shared" si="19"/>
        <v>108000</v>
      </c>
      <c r="T60" s="205" t="s">
        <v>565</v>
      </c>
      <c r="U60" s="54">
        <v>9000</v>
      </c>
      <c r="V60" s="54"/>
      <c r="W60" s="54"/>
      <c r="X60" s="55">
        <v>1</v>
      </c>
      <c r="Y60" s="54">
        <v>9000</v>
      </c>
      <c r="Z60" s="54">
        <f t="shared" si="20"/>
        <v>0</v>
      </c>
      <c r="AA60" s="54"/>
      <c r="AB60" s="54"/>
      <c r="AC60" s="100"/>
    </row>
    <row r="61" spans="1:29" s="66" customFormat="1" x14ac:dyDescent="0.5">
      <c r="A61" s="61">
        <v>51</v>
      </c>
      <c r="B61" s="62" t="s">
        <v>202</v>
      </c>
      <c r="C61" s="63"/>
      <c r="D61" s="63"/>
      <c r="E61" s="64">
        <v>1</v>
      </c>
      <c r="F61" s="64">
        <v>0</v>
      </c>
      <c r="G61" s="64">
        <f t="shared" si="21"/>
        <v>108000</v>
      </c>
      <c r="H61" s="64">
        <v>1</v>
      </c>
      <c r="I61" s="64">
        <v>1</v>
      </c>
      <c r="J61" s="64">
        <v>1</v>
      </c>
      <c r="K61" s="65" t="s">
        <v>69</v>
      </c>
      <c r="L61" s="65">
        <v>1</v>
      </c>
      <c r="M61" s="65" t="s">
        <v>69</v>
      </c>
      <c r="N61" s="64"/>
      <c r="O61" s="64"/>
      <c r="P61" s="64">
        <f t="shared" si="18"/>
        <v>0</v>
      </c>
      <c r="Q61" s="64"/>
      <c r="R61" s="64"/>
      <c r="S61" s="64">
        <f t="shared" si="19"/>
        <v>108000</v>
      </c>
      <c r="T61" s="205" t="s">
        <v>73</v>
      </c>
      <c r="U61" s="54">
        <v>9000</v>
      </c>
      <c r="V61" s="54"/>
      <c r="W61" s="54"/>
      <c r="X61" s="55">
        <v>1</v>
      </c>
      <c r="Y61" s="54">
        <v>9000</v>
      </c>
      <c r="Z61" s="54">
        <f t="shared" si="20"/>
        <v>0</v>
      </c>
      <c r="AA61" s="54"/>
      <c r="AB61" s="54"/>
      <c r="AC61" s="100" t="s">
        <v>824</v>
      </c>
    </row>
    <row r="62" spans="1:29" s="66" customFormat="1" x14ac:dyDescent="0.5">
      <c r="A62" s="61">
        <v>52</v>
      </c>
      <c r="B62" s="62" t="s">
        <v>202</v>
      </c>
      <c r="C62" s="63"/>
      <c r="D62" s="63"/>
      <c r="E62" s="64">
        <v>1</v>
      </c>
      <c r="F62" s="64">
        <v>1</v>
      </c>
      <c r="G62" s="64">
        <f t="shared" si="21"/>
        <v>108000</v>
      </c>
      <c r="H62" s="64">
        <v>1</v>
      </c>
      <c r="I62" s="64">
        <v>1</v>
      </c>
      <c r="J62" s="64">
        <v>1</v>
      </c>
      <c r="K62" s="65" t="s">
        <v>69</v>
      </c>
      <c r="L62" s="65" t="s">
        <v>69</v>
      </c>
      <c r="M62" s="65" t="s">
        <v>69</v>
      </c>
      <c r="N62" s="64"/>
      <c r="O62" s="64"/>
      <c r="P62" s="64">
        <f t="shared" ref="P62" si="22">(Y62-U62)*12*X62</f>
        <v>0</v>
      </c>
      <c r="Q62" s="64"/>
      <c r="R62" s="64"/>
      <c r="S62" s="64">
        <f t="shared" ref="S62" si="23">G62+P62</f>
        <v>108000</v>
      </c>
      <c r="T62" s="205" t="s">
        <v>564</v>
      </c>
      <c r="U62" s="54">
        <v>9000</v>
      </c>
      <c r="V62" s="54"/>
      <c r="W62" s="54"/>
      <c r="X62" s="55">
        <v>1</v>
      </c>
      <c r="Y62" s="54">
        <v>9000</v>
      </c>
      <c r="Z62" s="54">
        <f t="shared" ref="Z62" si="24">(Y62-U62)</f>
        <v>0</v>
      </c>
      <c r="AA62" s="54"/>
      <c r="AB62" s="54"/>
      <c r="AC62" s="100"/>
    </row>
    <row r="63" spans="1:29" s="66" customFormat="1" x14ac:dyDescent="0.5">
      <c r="A63" s="61">
        <v>53</v>
      </c>
      <c r="B63" s="62" t="s">
        <v>202</v>
      </c>
      <c r="C63" s="63"/>
      <c r="D63" s="63"/>
      <c r="E63" s="64">
        <v>1</v>
      </c>
      <c r="F63" s="64">
        <v>1</v>
      </c>
      <c r="G63" s="64">
        <f>(U63+V63+W187+W63)*X63*12</f>
        <v>108000</v>
      </c>
      <c r="H63" s="64">
        <v>1</v>
      </c>
      <c r="I63" s="64">
        <v>1</v>
      </c>
      <c r="J63" s="64">
        <v>1</v>
      </c>
      <c r="K63" s="65" t="s">
        <v>69</v>
      </c>
      <c r="L63" s="65" t="s">
        <v>69</v>
      </c>
      <c r="M63" s="65" t="s">
        <v>69</v>
      </c>
      <c r="N63" s="64"/>
      <c r="O63" s="64"/>
      <c r="P63" s="64">
        <f t="shared" si="18"/>
        <v>0</v>
      </c>
      <c r="Q63" s="64"/>
      <c r="R63" s="64"/>
      <c r="S63" s="64">
        <f t="shared" si="19"/>
        <v>108000</v>
      </c>
      <c r="T63" s="205" t="s">
        <v>500</v>
      </c>
      <c r="U63" s="54">
        <v>9000</v>
      </c>
      <c r="V63" s="54"/>
      <c r="W63" s="54"/>
      <c r="X63" s="55">
        <v>1</v>
      </c>
      <c r="Y63" s="54">
        <v>9000</v>
      </c>
      <c r="Z63" s="54">
        <f t="shared" si="20"/>
        <v>0</v>
      </c>
      <c r="AA63" s="54"/>
      <c r="AB63" s="54"/>
      <c r="AC63" s="100"/>
    </row>
    <row r="64" spans="1:29" s="66" customFormat="1" x14ac:dyDescent="0.5">
      <c r="A64" s="70"/>
      <c r="B64" s="71" t="s">
        <v>62</v>
      </c>
      <c r="C64" s="72"/>
      <c r="D64" s="72"/>
      <c r="E64" s="73">
        <f t="shared" ref="E64:S64" si="25">SUM(E39:E63)</f>
        <v>25</v>
      </c>
      <c r="F64" s="73">
        <f t="shared" si="25"/>
        <v>23</v>
      </c>
      <c r="G64" s="73">
        <f t="shared" si="25"/>
        <v>3117480</v>
      </c>
      <c r="H64" s="73">
        <f t="shared" si="25"/>
        <v>25</v>
      </c>
      <c r="I64" s="73">
        <f t="shared" si="25"/>
        <v>25</v>
      </c>
      <c r="J64" s="73">
        <f t="shared" si="25"/>
        <v>25</v>
      </c>
      <c r="K64" s="73">
        <f t="shared" si="25"/>
        <v>0</v>
      </c>
      <c r="L64" s="73">
        <f t="shared" si="25"/>
        <v>2</v>
      </c>
      <c r="M64" s="73">
        <f t="shared" si="25"/>
        <v>0</v>
      </c>
      <c r="N64" s="73">
        <f t="shared" si="25"/>
        <v>0</v>
      </c>
      <c r="O64" s="73">
        <f t="shared" si="25"/>
        <v>0</v>
      </c>
      <c r="P64" s="73">
        <f t="shared" si="25"/>
        <v>37440</v>
      </c>
      <c r="Q64" s="73">
        <f t="shared" si="25"/>
        <v>0</v>
      </c>
      <c r="R64" s="73">
        <f t="shared" si="25"/>
        <v>0</v>
      </c>
      <c r="S64" s="73">
        <f t="shared" si="25"/>
        <v>3154920</v>
      </c>
      <c r="T64" s="74"/>
      <c r="U64" s="54"/>
      <c r="V64" s="54"/>
      <c r="W64" s="54"/>
      <c r="X64" s="55"/>
      <c r="Y64" s="54"/>
      <c r="Z64" s="54"/>
      <c r="AA64" s="54"/>
      <c r="AB64" s="54"/>
      <c r="AC64" s="100"/>
    </row>
    <row r="65" spans="1:29" s="66" customFormat="1" x14ac:dyDescent="0.5">
      <c r="A65" s="61"/>
      <c r="B65" s="67" t="s">
        <v>109</v>
      </c>
      <c r="C65" s="63"/>
      <c r="D65" s="63"/>
      <c r="E65" s="64"/>
      <c r="F65" s="64"/>
      <c r="G65" s="64"/>
      <c r="H65" s="64"/>
      <c r="I65" s="64"/>
      <c r="J65" s="64"/>
      <c r="K65" s="65"/>
      <c r="L65" s="65"/>
      <c r="M65" s="65"/>
      <c r="N65" s="64"/>
      <c r="O65" s="64"/>
      <c r="P65" s="64"/>
      <c r="Q65" s="64"/>
      <c r="R65" s="64"/>
      <c r="S65" s="64"/>
      <c r="T65" s="62"/>
      <c r="U65" s="54"/>
      <c r="V65" s="54"/>
      <c r="W65" s="54"/>
      <c r="X65" s="55"/>
      <c r="Y65" s="54"/>
      <c r="Z65" s="54"/>
      <c r="AA65" s="54"/>
      <c r="AB65" s="54"/>
      <c r="AC65" s="100"/>
    </row>
    <row r="66" spans="1:29" s="66" customFormat="1" x14ac:dyDescent="0.5">
      <c r="A66" s="61">
        <v>54</v>
      </c>
      <c r="B66" s="62" t="s">
        <v>566</v>
      </c>
      <c r="C66" s="63">
        <v>712042101001</v>
      </c>
      <c r="D66" s="63" t="s">
        <v>499</v>
      </c>
      <c r="E66" s="64">
        <v>1</v>
      </c>
      <c r="F66" s="64">
        <v>1</v>
      </c>
      <c r="G66" s="64">
        <f>(U66+V66+W163+W66)*X66*12</f>
        <v>848400</v>
      </c>
      <c r="H66" s="64">
        <v>1</v>
      </c>
      <c r="I66" s="64">
        <v>1</v>
      </c>
      <c r="J66" s="64">
        <v>1</v>
      </c>
      <c r="K66" s="65" t="s">
        <v>69</v>
      </c>
      <c r="L66" s="65" t="s">
        <v>69</v>
      </c>
      <c r="M66" s="65" t="s">
        <v>69</v>
      </c>
      <c r="N66" s="64"/>
      <c r="O66" s="64"/>
      <c r="P66" s="64">
        <f t="shared" ref="P66:P77" si="26">(Y66-U66)*12*X66</f>
        <v>23520</v>
      </c>
      <c r="Q66" s="64"/>
      <c r="R66" s="64"/>
      <c r="S66" s="64">
        <f t="shared" ref="S66:S77" si="27">G66+P66</f>
        <v>871920</v>
      </c>
      <c r="T66" s="203" t="s">
        <v>567</v>
      </c>
      <c r="U66" s="54">
        <v>59500</v>
      </c>
      <c r="V66" s="54">
        <v>5600</v>
      </c>
      <c r="W66" s="54">
        <v>5600</v>
      </c>
      <c r="X66" s="55">
        <v>1</v>
      </c>
      <c r="Y66" s="54">
        <v>61460</v>
      </c>
      <c r="Z66" s="54">
        <f t="shared" ref="Z66:Z77" si="28">(Y66-U66)</f>
        <v>1960</v>
      </c>
      <c r="AA66" s="54"/>
      <c r="AB66" s="54"/>
      <c r="AC66" s="100"/>
    </row>
    <row r="67" spans="1:29" s="66" customFormat="1" x14ac:dyDescent="0.5">
      <c r="A67" s="61">
        <v>55</v>
      </c>
      <c r="B67" s="75" t="s">
        <v>568</v>
      </c>
      <c r="C67" s="63">
        <v>712042101003</v>
      </c>
      <c r="D67" s="63" t="s">
        <v>503</v>
      </c>
      <c r="E67" s="64">
        <v>1</v>
      </c>
      <c r="F67" s="64">
        <v>1</v>
      </c>
      <c r="G67" s="64">
        <f>(U67+V67+W164+W67)*X67*12</f>
        <v>493560</v>
      </c>
      <c r="H67" s="64">
        <v>1</v>
      </c>
      <c r="I67" s="64">
        <v>1</v>
      </c>
      <c r="J67" s="64">
        <v>1</v>
      </c>
      <c r="K67" s="65" t="s">
        <v>69</v>
      </c>
      <c r="L67" s="65" t="s">
        <v>69</v>
      </c>
      <c r="M67" s="65" t="s">
        <v>69</v>
      </c>
      <c r="N67" s="64"/>
      <c r="O67" s="64"/>
      <c r="P67" s="64">
        <f t="shared" si="26"/>
        <v>15240</v>
      </c>
      <c r="Q67" s="64"/>
      <c r="R67" s="64"/>
      <c r="S67" s="64">
        <f t="shared" si="27"/>
        <v>508800</v>
      </c>
      <c r="T67" s="203" t="s">
        <v>569</v>
      </c>
      <c r="U67" s="54">
        <v>39630</v>
      </c>
      <c r="V67" s="54">
        <v>1500</v>
      </c>
      <c r="W67" s="54"/>
      <c r="X67" s="55">
        <v>1</v>
      </c>
      <c r="Y67" s="54">
        <v>40900</v>
      </c>
      <c r="Z67" s="54">
        <f t="shared" si="28"/>
        <v>1270</v>
      </c>
      <c r="AA67" s="54"/>
      <c r="AB67" s="54"/>
      <c r="AC67" s="100"/>
    </row>
    <row r="68" spans="1:29" s="66" customFormat="1" x14ac:dyDescent="0.5">
      <c r="A68" s="61">
        <v>56</v>
      </c>
      <c r="B68" s="75" t="s">
        <v>570</v>
      </c>
      <c r="C68" s="63">
        <v>712042101002</v>
      </c>
      <c r="D68" s="63" t="s">
        <v>503</v>
      </c>
      <c r="E68" s="64">
        <v>1</v>
      </c>
      <c r="F68" s="64">
        <v>0</v>
      </c>
      <c r="G68" s="64">
        <f>(U68+V68+W165+W68)*X68*12</f>
        <v>411600</v>
      </c>
      <c r="H68" s="64">
        <v>1</v>
      </c>
      <c r="I68" s="64">
        <v>1</v>
      </c>
      <c r="J68" s="64">
        <v>1</v>
      </c>
      <c r="K68" s="65" t="s">
        <v>69</v>
      </c>
      <c r="L68" s="65">
        <v>1</v>
      </c>
      <c r="M68" s="65" t="s">
        <v>69</v>
      </c>
      <c r="N68" s="64"/>
      <c r="O68" s="64"/>
      <c r="P68" s="64">
        <f t="shared" si="26"/>
        <v>0</v>
      </c>
      <c r="Q68" s="64"/>
      <c r="R68" s="64"/>
      <c r="S68" s="64">
        <f t="shared" si="27"/>
        <v>411600</v>
      </c>
      <c r="T68" s="62" t="s">
        <v>73</v>
      </c>
      <c r="U68" s="54">
        <v>32800</v>
      </c>
      <c r="V68" s="54">
        <v>1500</v>
      </c>
      <c r="W68" s="54"/>
      <c r="X68" s="55">
        <v>1</v>
      </c>
      <c r="Y68" s="54">
        <v>32800</v>
      </c>
      <c r="Z68" s="54">
        <f t="shared" si="28"/>
        <v>0</v>
      </c>
      <c r="AA68" s="54"/>
      <c r="AB68" s="54"/>
      <c r="AC68" s="100"/>
    </row>
    <row r="69" spans="1:29" s="66" customFormat="1" x14ac:dyDescent="0.5">
      <c r="A69" s="61">
        <v>57</v>
      </c>
      <c r="B69" s="62" t="s">
        <v>571</v>
      </c>
      <c r="C69" s="63">
        <v>712043101002</v>
      </c>
      <c r="D69" s="63" t="s">
        <v>506</v>
      </c>
      <c r="E69" s="64">
        <v>1</v>
      </c>
      <c r="F69" s="64">
        <v>1</v>
      </c>
      <c r="G69" s="64">
        <f>(U69+V69+W166+W69)*X69*12</f>
        <v>284520</v>
      </c>
      <c r="H69" s="64">
        <v>1</v>
      </c>
      <c r="I69" s="64">
        <v>1</v>
      </c>
      <c r="J69" s="64">
        <v>1</v>
      </c>
      <c r="K69" s="65" t="s">
        <v>69</v>
      </c>
      <c r="L69" s="65" t="s">
        <v>69</v>
      </c>
      <c r="M69" s="65" t="s">
        <v>69</v>
      </c>
      <c r="N69" s="64"/>
      <c r="O69" s="64"/>
      <c r="P69" s="64">
        <f t="shared" si="26"/>
        <v>9240</v>
      </c>
      <c r="Q69" s="64"/>
      <c r="R69" s="64"/>
      <c r="S69" s="64">
        <f t="shared" si="27"/>
        <v>293760</v>
      </c>
      <c r="T69" s="203" t="s">
        <v>572</v>
      </c>
      <c r="U69" s="54">
        <v>23710</v>
      </c>
      <c r="V69" s="54"/>
      <c r="W69" s="54"/>
      <c r="X69" s="55">
        <v>1</v>
      </c>
      <c r="Y69" s="54">
        <v>24480</v>
      </c>
      <c r="Z69" s="54">
        <f t="shared" si="28"/>
        <v>770</v>
      </c>
      <c r="AA69" s="54"/>
      <c r="AB69" s="54"/>
      <c r="AC69" s="100"/>
    </row>
    <row r="70" spans="1:29" s="66" customFormat="1" x14ac:dyDescent="0.5">
      <c r="A70" s="61">
        <v>58</v>
      </c>
      <c r="B70" s="62" t="s">
        <v>571</v>
      </c>
      <c r="C70" s="63">
        <v>712043101002</v>
      </c>
      <c r="D70" s="63" t="s">
        <v>506</v>
      </c>
      <c r="E70" s="64">
        <v>1</v>
      </c>
      <c r="F70" s="64">
        <v>1</v>
      </c>
      <c r="G70" s="64">
        <f>(U70+V70+W179+W70)*X70*12</f>
        <v>262560</v>
      </c>
      <c r="H70" s="64">
        <v>1</v>
      </c>
      <c r="I70" s="64">
        <v>1</v>
      </c>
      <c r="J70" s="64">
        <v>1</v>
      </c>
      <c r="K70" s="65" t="s">
        <v>69</v>
      </c>
      <c r="L70" s="65" t="s">
        <v>69</v>
      </c>
      <c r="M70" s="65" t="s">
        <v>69</v>
      </c>
      <c r="N70" s="64"/>
      <c r="O70" s="64"/>
      <c r="P70" s="64">
        <f t="shared" si="26"/>
        <v>8640</v>
      </c>
      <c r="Q70" s="64"/>
      <c r="R70" s="64"/>
      <c r="S70" s="64">
        <f t="shared" si="27"/>
        <v>271200</v>
      </c>
      <c r="T70" s="203" t="s">
        <v>573</v>
      </c>
      <c r="U70" s="54">
        <v>21880</v>
      </c>
      <c r="V70" s="54"/>
      <c r="W70" s="54"/>
      <c r="X70" s="55">
        <v>1</v>
      </c>
      <c r="Y70" s="54">
        <v>22600</v>
      </c>
      <c r="Z70" s="54">
        <f t="shared" si="28"/>
        <v>720</v>
      </c>
      <c r="AA70" s="54"/>
      <c r="AB70" s="54"/>
      <c r="AC70" s="100"/>
    </row>
    <row r="71" spans="1:29" s="66" customFormat="1" x14ac:dyDescent="0.5">
      <c r="A71" s="61">
        <v>59</v>
      </c>
      <c r="B71" s="62" t="s">
        <v>574</v>
      </c>
      <c r="C71" s="63">
        <v>712043201001</v>
      </c>
      <c r="D71" s="63" t="s">
        <v>506</v>
      </c>
      <c r="E71" s="64">
        <v>1</v>
      </c>
      <c r="F71" s="64">
        <v>1</v>
      </c>
      <c r="G71" s="64">
        <f>(U71+V71+W181+W71)*X71*12</f>
        <v>323040</v>
      </c>
      <c r="H71" s="64">
        <v>1</v>
      </c>
      <c r="I71" s="64">
        <v>1</v>
      </c>
      <c r="J71" s="64">
        <v>1</v>
      </c>
      <c r="K71" s="65" t="s">
        <v>69</v>
      </c>
      <c r="L71" s="65" t="s">
        <v>69</v>
      </c>
      <c r="M71" s="65" t="s">
        <v>69</v>
      </c>
      <c r="N71" s="64"/>
      <c r="O71" s="64"/>
      <c r="P71" s="64">
        <f t="shared" si="26"/>
        <v>10560</v>
      </c>
      <c r="Q71" s="64"/>
      <c r="R71" s="64"/>
      <c r="S71" s="64">
        <f t="shared" si="27"/>
        <v>333600</v>
      </c>
      <c r="T71" s="203" t="s">
        <v>575</v>
      </c>
      <c r="U71" s="54">
        <v>26920</v>
      </c>
      <c r="V71" s="54"/>
      <c r="W71" s="54"/>
      <c r="X71" s="55">
        <v>1</v>
      </c>
      <c r="Y71" s="54">
        <v>27800</v>
      </c>
      <c r="Z71" s="54">
        <f t="shared" si="28"/>
        <v>880</v>
      </c>
      <c r="AA71" s="54"/>
      <c r="AB71" s="54"/>
      <c r="AC71" s="100"/>
    </row>
    <row r="72" spans="1:29" s="66" customFormat="1" x14ac:dyDescent="0.5">
      <c r="A72" s="61">
        <v>60</v>
      </c>
      <c r="B72" s="62" t="s">
        <v>574</v>
      </c>
      <c r="C72" s="63">
        <v>712043201002</v>
      </c>
      <c r="D72" s="63" t="s">
        <v>506</v>
      </c>
      <c r="E72" s="64">
        <v>1</v>
      </c>
      <c r="F72" s="64">
        <v>1</v>
      </c>
      <c r="G72" s="64">
        <f>(U72+V72+W182+W72)*X72*12</f>
        <v>312480</v>
      </c>
      <c r="H72" s="64">
        <v>1</v>
      </c>
      <c r="I72" s="64">
        <v>1</v>
      </c>
      <c r="J72" s="64">
        <v>1</v>
      </c>
      <c r="K72" s="65" t="s">
        <v>69</v>
      </c>
      <c r="L72" s="65" t="s">
        <v>69</v>
      </c>
      <c r="M72" s="65" t="s">
        <v>69</v>
      </c>
      <c r="N72" s="64"/>
      <c r="O72" s="64"/>
      <c r="P72" s="64">
        <f t="shared" si="26"/>
        <v>8400</v>
      </c>
      <c r="Q72" s="64"/>
      <c r="R72" s="64"/>
      <c r="S72" s="64">
        <f t="shared" si="27"/>
        <v>320880</v>
      </c>
      <c r="T72" s="203" t="s">
        <v>576</v>
      </c>
      <c r="U72" s="54">
        <v>20440</v>
      </c>
      <c r="V72" s="54"/>
      <c r="W72" s="54"/>
      <c r="X72" s="55">
        <v>1</v>
      </c>
      <c r="Y72" s="54">
        <v>21140</v>
      </c>
      <c r="Z72" s="54">
        <f t="shared" si="28"/>
        <v>700</v>
      </c>
      <c r="AA72" s="54"/>
      <c r="AB72" s="54"/>
      <c r="AC72" s="100"/>
    </row>
    <row r="73" spans="1:29" s="66" customFormat="1" x14ac:dyDescent="0.5">
      <c r="A73" s="61">
        <v>61</v>
      </c>
      <c r="B73" s="62" t="s">
        <v>516</v>
      </c>
      <c r="C73" s="63">
        <v>712044101007</v>
      </c>
      <c r="D73" s="63" t="s">
        <v>517</v>
      </c>
      <c r="E73" s="64">
        <v>1</v>
      </c>
      <c r="F73" s="64">
        <v>1</v>
      </c>
      <c r="G73" s="64">
        <f>(U73+V73+W184+W73)*X73*12</f>
        <v>318960</v>
      </c>
      <c r="H73" s="64">
        <v>1</v>
      </c>
      <c r="I73" s="64">
        <v>1</v>
      </c>
      <c r="J73" s="64">
        <v>1</v>
      </c>
      <c r="K73" s="65" t="s">
        <v>69</v>
      </c>
      <c r="L73" s="65" t="s">
        <v>69</v>
      </c>
      <c r="M73" s="65" t="s">
        <v>69</v>
      </c>
      <c r="N73" s="64"/>
      <c r="O73" s="64"/>
      <c r="P73" s="64">
        <f t="shared" si="26"/>
        <v>10920</v>
      </c>
      <c r="Q73" s="64"/>
      <c r="R73" s="64"/>
      <c r="S73" s="64">
        <f t="shared" si="27"/>
        <v>329880</v>
      </c>
      <c r="T73" s="203" t="s">
        <v>577</v>
      </c>
      <c r="U73" s="54">
        <v>26580</v>
      </c>
      <c r="V73" s="54"/>
      <c r="W73" s="54"/>
      <c r="X73" s="55">
        <v>1</v>
      </c>
      <c r="Y73" s="54">
        <v>27490</v>
      </c>
      <c r="Z73" s="54">
        <f t="shared" si="28"/>
        <v>910</v>
      </c>
      <c r="AA73" s="54"/>
      <c r="AB73" s="54"/>
      <c r="AC73" s="100"/>
    </row>
    <row r="74" spans="1:29" s="66" customFormat="1" x14ac:dyDescent="0.5">
      <c r="A74" s="61">
        <v>62</v>
      </c>
      <c r="B74" s="62" t="s">
        <v>516</v>
      </c>
      <c r="C74" s="63">
        <v>712044101008</v>
      </c>
      <c r="D74" s="63" t="s">
        <v>517</v>
      </c>
      <c r="E74" s="64">
        <v>1</v>
      </c>
      <c r="F74" s="64">
        <v>1</v>
      </c>
      <c r="G74" s="64">
        <f>(U74+V74+W185+W74)*X74*12</f>
        <v>307920</v>
      </c>
      <c r="H74" s="64">
        <v>1</v>
      </c>
      <c r="I74" s="64">
        <v>1</v>
      </c>
      <c r="J74" s="64">
        <v>1</v>
      </c>
      <c r="K74" s="65" t="s">
        <v>69</v>
      </c>
      <c r="L74" s="65" t="s">
        <v>69</v>
      </c>
      <c r="M74" s="65" t="s">
        <v>69</v>
      </c>
      <c r="N74" s="64"/>
      <c r="O74" s="64"/>
      <c r="P74" s="64">
        <f t="shared" si="26"/>
        <v>11040</v>
      </c>
      <c r="Q74" s="64"/>
      <c r="R74" s="64"/>
      <c r="S74" s="64">
        <f t="shared" si="27"/>
        <v>318960</v>
      </c>
      <c r="T74" s="203" t="s">
        <v>578</v>
      </c>
      <c r="U74" s="54">
        <v>25660</v>
      </c>
      <c r="V74" s="54"/>
      <c r="W74" s="54"/>
      <c r="X74" s="55">
        <v>1</v>
      </c>
      <c r="Y74" s="54">
        <v>26580</v>
      </c>
      <c r="Z74" s="54">
        <f t="shared" si="28"/>
        <v>920</v>
      </c>
      <c r="AA74" s="54"/>
      <c r="AB74" s="54"/>
      <c r="AC74" s="100"/>
    </row>
    <row r="75" spans="1:29" s="66" customFormat="1" x14ac:dyDescent="0.5">
      <c r="A75" s="61">
        <v>63</v>
      </c>
      <c r="B75" s="62" t="s">
        <v>579</v>
      </c>
      <c r="C75" s="63">
        <v>712044203002</v>
      </c>
      <c r="D75" s="63" t="s">
        <v>580</v>
      </c>
      <c r="E75" s="64">
        <v>1</v>
      </c>
      <c r="F75" s="64">
        <v>0</v>
      </c>
      <c r="G75" s="64">
        <f>(U75+V75+W186+W75)*X75*12</f>
        <v>297900</v>
      </c>
      <c r="H75" s="64">
        <v>1</v>
      </c>
      <c r="I75" s="64">
        <v>1</v>
      </c>
      <c r="J75" s="64">
        <v>1</v>
      </c>
      <c r="K75" s="65" t="s">
        <v>69</v>
      </c>
      <c r="L75" s="65">
        <v>1</v>
      </c>
      <c r="M75" s="65" t="s">
        <v>69</v>
      </c>
      <c r="N75" s="64"/>
      <c r="O75" s="64"/>
      <c r="P75" s="64">
        <f t="shared" si="26"/>
        <v>0</v>
      </c>
      <c r="Q75" s="64"/>
      <c r="R75" s="64"/>
      <c r="S75" s="64">
        <f t="shared" si="27"/>
        <v>297900</v>
      </c>
      <c r="T75" s="62" t="s">
        <v>73</v>
      </c>
      <c r="U75" s="54">
        <v>24825</v>
      </c>
      <c r="V75" s="54"/>
      <c r="W75" s="54"/>
      <c r="X75" s="55">
        <v>1</v>
      </c>
      <c r="Y75" s="54">
        <v>24825</v>
      </c>
      <c r="Z75" s="54">
        <f t="shared" si="28"/>
        <v>0</v>
      </c>
      <c r="AA75" s="54"/>
      <c r="AB75" s="54"/>
      <c r="AC75" s="100"/>
    </row>
    <row r="76" spans="1:29" s="66" customFormat="1" x14ac:dyDescent="0.5">
      <c r="A76" s="61">
        <v>64</v>
      </c>
      <c r="B76" s="77" t="s">
        <v>581</v>
      </c>
      <c r="C76" s="63">
        <v>712044204001</v>
      </c>
      <c r="D76" s="63" t="s">
        <v>517</v>
      </c>
      <c r="E76" s="64">
        <v>1</v>
      </c>
      <c r="F76" s="64">
        <v>1</v>
      </c>
      <c r="G76" s="64">
        <f>(U76+V76+W187+W76)*X76*12</f>
        <v>275040</v>
      </c>
      <c r="H76" s="64">
        <v>1</v>
      </c>
      <c r="I76" s="64">
        <v>1</v>
      </c>
      <c r="J76" s="64">
        <v>1</v>
      </c>
      <c r="K76" s="65" t="s">
        <v>69</v>
      </c>
      <c r="L76" s="65" t="s">
        <v>69</v>
      </c>
      <c r="M76" s="65" t="s">
        <v>69</v>
      </c>
      <c r="N76" s="64"/>
      <c r="O76" s="64"/>
      <c r="P76" s="64">
        <f t="shared" si="26"/>
        <v>10800</v>
      </c>
      <c r="Q76" s="64"/>
      <c r="R76" s="64"/>
      <c r="S76" s="64">
        <f t="shared" si="27"/>
        <v>285840</v>
      </c>
      <c r="T76" s="203" t="s">
        <v>582</v>
      </c>
      <c r="U76" s="54">
        <v>22920</v>
      </c>
      <c r="V76" s="54"/>
      <c r="W76" s="54"/>
      <c r="X76" s="55">
        <v>1</v>
      </c>
      <c r="Y76" s="54">
        <v>23820</v>
      </c>
      <c r="Z76" s="54">
        <f t="shared" si="28"/>
        <v>900</v>
      </c>
      <c r="AA76" s="54"/>
      <c r="AB76" s="54"/>
      <c r="AC76" s="100"/>
    </row>
    <row r="77" spans="1:29" s="66" customFormat="1" x14ac:dyDescent="0.5">
      <c r="A77" s="61">
        <v>65</v>
      </c>
      <c r="B77" s="62" t="s">
        <v>584</v>
      </c>
      <c r="C77" s="63">
        <v>712044611001</v>
      </c>
      <c r="D77" s="63" t="s">
        <v>585</v>
      </c>
      <c r="E77" s="64">
        <v>1</v>
      </c>
      <c r="F77" s="64">
        <v>1</v>
      </c>
      <c r="G77" s="64">
        <f>(U77+V77+W189+W77)*X77*12</f>
        <v>288120</v>
      </c>
      <c r="H77" s="64">
        <v>1</v>
      </c>
      <c r="I77" s="64">
        <v>1</v>
      </c>
      <c r="J77" s="64">
        <v>1</v>
      </c>
      <c r="K77" s="65" t="s">
        <v>69</v>
      </c>
      <c r="L77" s="65" t="s">
        <v>69</v>
      </c>
      <c r="M77" s="65" t="s">
        <v>69</v>
      </c>
      <c r="N77" s="64"/>
      <c r="O77" s="64"/>
      <c r="P77" s="64">
        <f t="shared" si="26"/>
        <v>11520</v>
      </c>
      <c r="Q77" s="64"/>
      <c r="R77" s="64"/>
      <c r="S77" s="64">
        <f t="shared" si="27"/>
        <v>299640</v>
      </c>
      <c r="T77" s="203" t="s">
        <v>586</v>
      </c>
      <c r="U77" s="54">
        <v>24010</v>
      </c>
      <c r="V77" s="54"/>
      <c r="W77" s="54"/>
      <c r="X77" s="55">
        <v>1</v>
      </c>
      <c r="Y77" s="54">
        <v>24970</v>
      </c>
      <c r="Z77" s="54">
        <f t="shared" si="28"/>
        <v>960</v>
      </c>
      <c r="AA77" s="54"/>
      <c r="AB77" s="54"/>
      <c r="AC77" s="100"/>
    </row>
    <row r="78" spans="1:29" s="66" customFormat="1" x14ac:dyDescent="0.5">
      <c r="A78" s="70"/>
      <c r="B78" s="71" t="s">
        <v>62</v>
      </c>
      <c r="C78" s="72"/>
      <c r="D78" s="72"/>
      <c r="E78" s="73">
        <f t="shared" ref="E78:S78" si="29">SUM(E66:E77)</f>
        <v>12</v>
      </c>
      <c r="F78" s="73">
        <f t="shared" si="29"/>
        <v>10</v>
      </c>
      <c r="G78" s="73">
        <f t="shared" si="29"/>
        <v>4424100</v>
      </c>
      <c r="H78" s="73">
        <f t="shared" si="29"/>
        <v>12</v>
      </c>
      <c r="I78" s="73">
        <f t="shared" si="29"/>
        <v>12</v>
      </c>
      <c r="J78" s="73">
        <f t="shared" si="29"/>
        <v>12</v>
      </c>
      <c r="K78" s="73">
        <f t="shared" si="29"/>
        <v>0</v>
      </c>
      <c r="L78" s="73">
        <f t="shared" si="29"/>
        <v>2</v>
      </c>
      <c r="M78" s="73">
        <f t="shared" si="29"/>
        <v>0</v>
      </c>
      <c r="N78" s="73">
        <f t="shared" si="29"/>
        <v>0</v>
      </c>
      <c r="O78" s="73">
        <f t="shared" si="29"/>
        <v>0</v>
      </c>
      <c r="P78" s="73">
        <f t="shared" si="29"/>
        <v>119880</v>
      </c>
      <c r="Q78" s="73">
        <f t="shared" si="29"/>
        <v>0</v>
      </c>
      <c r="R78" s="73">
        <f t="shared" si="29"/>
        <v>0</v>
      </c>
      <c r="S78" s="73">
        <f t="shared" si="29"/>
        <v>4543980</v>
      </c>
      <c r="T78" s="74"/>
      <c r="U78" s="54"/>
      <c r="V78" s="54"/>
      <c r="W78" s="54"/>
      <c r="X78" s="55"/>
      <c r="Y78" s="54"/>
      <c r="Z78" s="54"/>
      <c r="AA78" s="54"/>
      <c r="AB78" s="54"/>
      <c r="AC78" s="100"/>
    </row>
    <row r="79" spans="1:29" s="66" customFormat="1" x14ac:dyDescent="0.5">
      <c r="A79" s="61"/>
      <c r="B79" s="67" t="s">
        <v>136</v>
      </c>
      <c r="C79" s="63"/>
      <c r="D79" s="63"/>
      <c r="E79" s="64"/>
      <c r="F79" s="64"/>
      <c r="G79" s="64"/>
      <c r="H79" s="64"/>
      <c r="I79" s="64"/>
      <c r="J79" s="64"/>
      <c r="K79" s="65"/>
      <c r="L79" s="65"/>
      <c r="M79" s="65"/>
      <c r="N79" s="64"/>
      <c r="O79" s="64"/>
      <c r="P79" s="64"/>
      <c r="Q79" s="64"/>
      <c r="R79" s="64"/>
      <c r="S79" s="64"/>
      <c r="T79" s="62"/>
      <c r="U79" s="54"/>
      <c r="V79" s="54"/>
      <c r="W79" s="54"/>
      <c r="X79" s="55"/>
      <c r="Y79" s="54"/>
      <c r="Z79" s="54"/>
      <c r="AA79" s="54"/>
      <c r="AB79" s="54"/>
      <c r="AC79" s="100"/>
    </row>
    <row r="80" spans="1:29" s="66" customFormat="1" x14ac:dyDescent="0.5">
      <c r="A80" s="61">
        <v>66</v>
      </c>
      <c r="B80" s="62" t="s">
        <v>110</v>
      </c>
      <c r="C80" s="63"/>
      <c r="D80" s="63"/>
      <c r="E80" s="64">
        <v>1</v>
      </c>
      <c r="F80" s="64">
        <v>1</v>
      </c>
      <c r="G80" s="64">
        <f>(U80+V80+W191+W80)*X80*12</f>
        <v>178200</v>
      </c>
      <c r="H80" s="64">
        <v>1</v>
      </c>
      <c r="I80" s="64">
        <v>1</v>
      </c>
      <c r="J80" s="64">
        <v>1</v>
      </c>
      <c r="K80" s="65" t="s">
        <v>69</v>
      </c>
      <c r="L80" s="65" t="s">
        <v>69</v>
      </c>
      <c r="M80" s="65" t="s">
        <v>69</v>
      </c>
      <c r="N80" s="64"/>
      <c r="O80" s="64"/>
      <c r="P80" s="64">
        <f>(Y80-U80)*12*X80</f>
        <v>7080</v>
      </c>
      <c r="Q80" s="64"/>
      <c r="R80" s="64"/>
      <c r="S80" s="64">
        <f>G80+P80</f>
        <v>185280</v>
      </c>
      <c r="T80" s="203" t="s">
        <v>590</v>
      </c>
      <c r="U80" s="54">
        <v>14850</v>
      </c>
      <c r="V80" s="54"/>
      <c r="W80" s="54"/>
      <c r="X80" s="55">
        <v>1</v>
      </c>
      <c r="Y80" s="54">
        <v>15440</v>
      </c>
      <c r="Z80" s="54">
        <f>(Y80-U80)</f>
        <v>590</v>
      </c>
      <c r="AA80" s="54"/>
      <c r="AB80" s="54"/>
      <c r="AC80" s="100"/>
    </row>
    <row r="81" spans="1:29" s="66" customFormat="1" x14ac:dyDescent="0.5">
      <c r="A81" s="70"/>
      <c r="B81" s="71" t="s">
        <v>62</v>
      </c>
      <c r="C81" s="72"/>
      <c r="D81" s="72"/>
      <c r="E81" s="73">
        <f t="shared" ref="E81:S81" si="30">SUM(E80:E80)</f>
        <v>1</v>
      </c>
      <c r="F81" s="73">
        <f t="shared" si="30"/>
        <v>1</v>
      </c>
      <c r="G81" s="73">
        <f t="shared" si="30"/>
        <v>178200</v>
      </c>
      <c r="H81" s="73">
        <f t="shared" si="30"/>
        <v>1</v>
      </c>
      <c r="I81" s="73">
        <f t="shared" si="30"/>
        <v>1</v>
      </c>
      <c r="J81" s="73">
        <f t="shared" si="30"/>
        <v>1</v>
      </c>
      <c r="K81" s="73">
        <f t="shared" si="30"/>
        <v>0</v>
      </c>
      <c r="L81" s="73">
        <f t="shared" si="30"/>
        <v>0</v>
      </c>
      <c r="M81" s="73">
        <f t="shared" si="30"/>
        <v>0</v>
      </c>
      <c r="N81" s="73">
        <f t="shared" si="30"/>
        <v>0</v>
      </c>
      <c r="O81" s="73">
        <f t="shared" si="30"/>
        <v>0</v>
      </c>
      <c r="P81" s="73">
        <f t="shared" si="30"/>
        <v>7080</v>
      </c>
      <c r="Q81" s="73">
        <f t="shared" si="30"/>
        <v>0</v>
      </c>
      <c r="R81" s="73">
        <f t="shared" si="30"/>
        <v>0</v>
      </c>
      <c r="S81" s="73">
        <f t="shared" si="30"/>
        <v>185280</v>
      </c>
      <c r="T81" s="74"/>
      <c r="U81" s="54"/>
      <c r="V81" s="54"/>
      <c r="W81" s="54"/>
      <c r="X81" s="55"/>
      <c r="Y81" s="54"/>
      <c r="Z81" s="54"/>
      <c r="AA81" s="54"/>
      <c r="AB81" s="54"/>
      <c r="AC81" s="100"/>
    </row>
    <row r="82" spans="1:29" s="66" customFormat="1" x14ac:dyDescent="0.5">
      <c r="A82" s="61"/>
      <c r="B82" s="67" t="s">
        <v>81</v>
      </c>
      <c r="C82" s="63"/>
      <c r="D82" s="63"/>
      <c r="E82" s="64"/>
      <c r="F82" s="64"/>
      <c r="G82" s="64"/>
      <c r="H82" s="64"/>
      <c r="I82" s="64"/>
      <c r="J82" s="64"/>
      <c r="K82" s="65"/>
      <c r="L82" s="65"/>
      <c r="M82" s="65"/>
      <c r="N82" s="64"/>
      <c r="O82" s="64"/>
      <c r="P82" s="64"/>
      <c r="Q82" s="64"/>
      <c r="R82" s="64"/>
      <c r="S82" s="64"/>
      <c r="T82" s="62"/>
      <c r="U82" s="54"/>
      <c r="V82" s="54"/>
      <c r="W82" s="54"/>
      <c r="X82" s="55"/>
      <c r="Y82" s="54"/>
      <c r="Z82" s="54"/>
      <c r="AA82" s="54"/>
      <c r="AB82" s="54"/>
      <c r="AC82" s="100"/>
    </row>
    <row r="83" spans="1:29" s="66" customFormat="1" x14ac:dyDescent="0.5">
      <c r="A83" s="61">
        <v>67</v>
      </c>
      <c r="B83" s="62" t="s">
        <v>595</v>
      </c>
      <c r="C83" s="63"/>
      <c r="D83" s="63"/>
      <c r="E83" s="64">
        <v>1</v>
      </c>
      <c r="F83" s="64">
        <v>1</v>
      </c>
      <c r="G83" s="64">
        <f t="shared" ref="G83:G98" si="31">(U83+V83+W200+W83)*X83*12</f>
        <v>187200</v>
      </c>
      <c r="H83" s="64">
        <v>1</v>
      </c>
      <c r="I83" s="64">
        <v>1</v>
      </c>
      <c r="J83" s="64">
        <v>1</v>
      </c>
      <c r="K83" s="65" t="s">
        <v>69</v>
      </c>
      <c r="L83" s="65" t="s">
        <v>69</v>
      </c>
      <c r="M83" s="65" t="s">
        <v>69</v>
      </c>
      <c r="N83" s="64"/>
      <c r="O83" s="64"/>
      <c r="P83" s="64">
        <f>(Y83-U83)*12*X83</f>
        <v>7560</v>
      </c>
      <c r="Q83" s="64"/>
      <c r="R83" s="64"/>
      <c r="S83" s="64">
        <f>G83+P83</f>
        <v>194760</v>
      </c>
      <c r="T83" s="203" t="s">
        <v>596</v>
      </c>
      <c r="U83" s="54">
        <v>15600</v>
      </c>
      <c r="V83" s="54"/>
      <c r="W83" s="54"/>
      <c r="X83" s="55">
        <v>1</v>
      </c>
      <c r="Y83" s="54">
        <f>U83+AB83</f>
        <v>16230</v>
      </c>
      <c r="Z83" s="54">
        <f>(Y83-U83)</f>
        <v>630</v>
      </c>
      <c r="AA83" s="54">
        <f>U83*4/100</f>
        <v>624</v>
      </c>
      <c r="AB83" s="54">
        <v>630</v>
      </c>
      <c r="AC83" s="100"/>
    </row>
    <row r="84" spans="1:29" s="66" customFormat="1" x14ac:dyDescent="0.5">
      <c r="A84" s="61">
        <v>68</v>
      </c>
      <c r="B84" s="62" t="s">
        <v>143</v>
      </c>
      <c r="C84" s="63"/>
      <c r="D84" s="63"/>
      <c r="E84" s="64">
        <v>1</v>
      </c>
      <c r="F84" s="64">
        <v>1</v>
      </c>
      <c r="G84" s="64">
        <f t="shared" si="31"/>
        <v>141000</v>
      </c>
      <c r="H84" s="64">
        <v>1</v>
      </c>
      <c r="I84" s="64">
        <v>1</v>
      </c>
      <c r="J84" s="64">
        <v>1</v>
      </c>
      <c r="K84" s="65" t="s">
        <v>69</v>
      </c>
      <c r="L84" s="65" t="s">
        <v>69</v>
      </c>
      <c r="M84" s="65" t="s">
        <v>69</v>
      </c>
      <c r="N84" s="64"/>
      <c r="O84" s="64"/>
      <c r="P84" s="64">
        <f>(Y84-U84)*12*X84</f>
        <v>5640</v>
      </c>
      <c r="Q84" s="64"/>
      <c r="R84" s="64"/>
      <c r="S84" s="64">
        <f>G84+P84</f>
        <v>146640</v>
      </c>
      <c r="T84" s="203" t="s">
        <v>598</v>
      </c>
      <c r="U84" s="54">
        <v>11750</v>
      </c>
      <c r="V84" s="54"/>
      <c r="W84" s="54"/>
      <c r="X84" s="55">
        <v>1</v>
      </c>
      <c r="Y84" s="54">
        <f>U84+AB84</f>
        <v>12220</v>
      </c>
      <c r="Z84" s="54">
        <f>(Y84-U84)</f>
        <v>470</v>
      </c>
      <c r="AA84" s="54">
        <f>U84*4/100</f>
        <v>470</v>
      </c>
      <c r="AB84" s="54">
        <v>470</v>
      </c>
      <c r="AC84" s="100"/>
    </row>
    <row r="85" spans="1:29" s="66" customFormat="1" x14ac:dyDescent="0.5">
      <c r="A85" s="61">
        <v>69</v>
      </c>
      <c r="B85" s="62" t="s">
        <v>110</v>
      </c>
      <c r="C85" s="63"/>
      <c r="D85" s="63"/>
      <c r="E85" s="64">
        <v>1</v>
      </c>
      <c r="F85" s="64">
        <v>1</v>
      </c>
      <c r="G85" s="64">
        <f t="shared" si="31"/>
        <v>108000</v>
      </c>
      <c r="H85" s="64">
        <v>1</v>
      </c>
      <c r="I85" s="64">
        <v>1</v>
      </c>
      <c r="J85" s="64">
        <v>1</v>
      </c>
      <c r="K85" s="65" t="s">
        <v>69</v>
      </c>
      <c r="L85" s="65" t="s">
        <v>69</v>
      </c>
      <c r="M85" s="65" t="s">
        <v>69</v>
      </c>
      <c r="N85" s="64"/>
      <c r="O85" s="64"/>
      <c r="P85" s="64">
        <f>(Y85-U85)*12*X85</f>
        <v>0</v>
      </c>
      <c r="Q85" s="64"/>
      <c r="R85" s="64"/>
      <c r="S85" s="64">
        <f>G85+P85</f>
        <v>108000</v>
      </c>
      <c r="T85" s="205" t="s">
        <v>773</v>
      </c>
      <c r="U85" s="54">
        <v>9000</v>
      </c>
      <c r="V85" s="54"/>
      <c r="W85" s="54"/>
      <c r="X85" s="55">
        <v>1</v>
      </c>
      <c r="Y85" s="54">
        <v>9000</v>
      </c>
      <c r="Z85" s="54">
        <f>(Y85-U85)</f>
        <v>0</v>
      </c>
      <c r="AA85" s="54"/>
      <c r="AB85" s="54"/>
      <c r="AC85" s="100"/>
    </row>
    <row r="86" spans="1:29" s="66" customFormat="1" x14ac:dyDescent="0.5">
      <c r="A86" s="61">
        <v>70</v>
      </c>
      <c r="B86" s="62" t="s">
        <v>110</v>
      </c>
      <c r="C86" s="63"/>
      <c r="D86" s="63"/>
      <c r="E86" s="64">
        <v>1</v>
      </c>
      <c r="F86" s="64">
        <v>1</v>
      </c>
      <c r="G86" s="64">
        <f t="shared" si="31"/>
        <v>108000</v>
      </c>
      <c r="H86" s="64">
        <v>1</v>
      </c>
      <c r="I86" s="64">
        <v>1</v>
      </c>
      <c r="J86" s="64">
        <v>1</v>
      </c>
      <c r="K86" s="65" t="s">
        <v>69</v>
      </c>
      <c r="L86" s="65" t="s">
        <v>69</v>
      </c>
      <c r="M86" s="65" t="s">
        <v>69</v>
      </c>
      <c r="N86" s="64"/>
      <c r="O86" s="64"/>
      <c r="P86" s="64">
        <f t="shared" ref="P86:P92" si="32">(Y86-U86)*12*X86</f>
        <v>0</v>
      </c>
      <c r="Q86" s="64"/>
      <c r="R86" s="64"/>
      <c r="S86" s="64">
        <f t="shared" ref="S86:S92" si="33">G86+P86</f>
        <v>108000</v>
      </c>
      <c r="T86" s="205" t="s">
        <v>587</v>
      </c>
      <c r="U86" s="54">
        <v>9000</v>
      </c>
      <c r="V86" s="54"/>
      <c r="W86" s="54"/>
      <c r="X86" s="55">
        <v>1</v>
      </c>
      <c r="Y86" s="54">
        <v>9000</v>
      </c>
      <c r="Z86" s="54">
        <f t="shared" ref="Z86:Z92" si="34">(Y86-U86)</f>
        <v>0</v>
      </c>
      <c r="AA86" s="54"/>
      <c r="AB86" s="54"/>
      <c r="AC86" s="100"/>
    </row>
    <row r="87" spans="1:29" s="66" customFormat="1" x14ac:dyDescent="0.5">
      <c r="A87" s="61">
        <v>71</v>
      </c>
      <c r="B87" s="62" t="s">
        <v>110</v>
      </c>
      <c r="C87" s="63"/>
      <c r="D87" s="63"/>
      <c r="E87" s="64">
        <v>1</v>
      </c>
      <c r="F87" s="64">
        <v>1</v>
      </c>
      <c r="G87" s="64">
        <f t="shared" si="31"/>
        <v>108000</v>
      </c>
      <c r="H87" s="64">
        <v>1</v>
      </c>
      <c r="I87" s="64">
        <v>1</v>
      </c>
      <c r="J87" s="64">
        <v>1</v>
      </c>
      <c r="K87" s="65" t="s">
        <v>69</v>
      </c>
      <c r="L87" s="65" t="s">
        <v>69</v>
      </c>
      <c r="M87" s="65" t="s">
        <v>69</v>
      </c>
      <c r="N87" s="64"/>
      <c r="O87" s="64"/>
      <c r="P87" s="64">
        <f t="shared" si="32"/>
        <v>0</v>
      </c>
      <c r="Q87" s="64"/>
      <c r="R87" s="64"/>
      <c r="S87" s="64">
        <f t="shared" si="33"/>
        <v>108000</v>
      </c>
      <c r="T87" s="205" t="s">
        <v>588</v>
      </c>
      <c r="U87" s="54">
        <v>9000</v>
      </c>
      <c r="V87" s="54"/>
      <c r="W87" s="54"/>
      <c r="X87" s="55">
        <v>1</v>
      </c>
      <c r="Y87" s="54">
        <v>9000</v>
      </c>
      <c r="Z87" s="54">
        <f t="shared" si="34"/>
        <v>0</v>
      </c>
      <c r="AA87" s="54"/>
      <c r="AB87" s="54"/>
      <c r="AC87" s="100"/>
    </row>
    <row r="88" spans="1:29" s="66" customFormat="1" x14ac:dyDescent="0.5">
      <c r="A88" s="61">
        <v>72</v>
      </c>
      <c r="B88" s="62" t="s">
        <v>110</v>
      </c>
      <c r="C88" s="63"/>
      <c r="D88" s="63"/>
      <c r="E88" s="64">
        <v>1</v>
      </c>
      <c r="F88" s="64">
        <v>1</v>
      </c>
      <c r="G88" s="64">
        <f t="shared" si="31"/>
        <v>108000</v>
      </c>
      <c r="H88" s="64">
        <v>1</v>
      </c>
      <c r="I88" s="64">
        <v>1</v>
      </c>
      <c r="J88" s="64">
        <v>1</v>
      </c>
      <c r="K88" s="65" t="s">
        <v>69</v>
      </c>
      <c r="L88" s="65" t="s">
        <v>69</v>
      </c>
      <c r="M88" s="65" t="s">
        <v>69</v>
      </c>
      <c r="N88" s="64"/>
      <c r="O88" s="64"/>
      <c r="P88" s="64">
        <f t="shared" si="32"/>
        <v>0</v>
      </c>
      <c r="Q88" s="64"/>
      <c r="R88" s="64"/>
      <c r="S88" s="64">
        <f t="shared" si="33"/>
        <v>108000</v>
      </c>
      <c r="T88" s="205" t="s">
        <v>589</v>
      </c>
      <c r="U88" s="54">
        <v>9000</v>
      </c>
      <c r="V88" s="54"/>
      <c r="W88" s="54"/>
      <c r="X88" s="55">
        <v>1</v>
      </c>
      <c r="Y88" s="54">
        <v>9000</v>
      </c>
      <c r="Z88" s="54">
        <f t="shared" si="34"/>
        <v>0</v>
      </c>
      <c r="AA88" s="54"/>
      <c r="AB88" s="54"/>
      <c r="AC88" s="100"/>
    </row>
    <row r="89" spans="1:29" s="66" customFormat="1" x14ac:dyDescent="0.5">
      <c r="A89" s="61">
        <v>73</v>
      </c>
      <c r="B89" s="62" t="s">
        <v>110</v>
      </c>
      <c r="C89" s="63"/>
      <c r="D89" s="63"/>
      <c r="E89" s="64">
        <v>1</v>
      </c>
      <c r="F89" s="64">
        <v>1</v>
      </c>
      <c r="G89" s="64">
        <f t="shared" si="31"/>
        <v>108000</v>
      </c>
      <c r="H89" s="64">
        <v>1</v>
      </c>
      <c r="I89" s="64">
        <v>1</v>
      </c>
      <c r="J89" s="64">
        <v>1</v>
      </c>
      <c r="K89" s="65" t="s">
        <v>69</v>
      </c>
      <c r="L89" s="65" t="s">
        <v>69</v>
      </c>
      <c r="M89" s="65" t="s">
        <v>69</v>
      </c>
      <c r="N89" s="64"/>
      <c r="O89" s="64"/>
      <c r="P89" s="64">
        <f t="shared" si="32"/>
        <v>0</v>
      </c>
      <c r="Q89" s="64"/>
      <c r="R89" s="64"/>
      <c r="S89" s="64">
        <f t="shared" si="33"/>
        <v>108000</v>
      </c>
      <c r="T89" s="205" t="s">
        <v>591</v>
      </c>
      <c r="U89" s="54">
        <v>9000</v>
      </c>
      <c r="V89" s="54"/>
      <c r="W89" s="54"/>
      <c r="X89" s="55">
        <v>1</v>
      </c>
      <c r="Y89" s="54">
        <v>9000</v>
      </c>
      <c r="Z89" s="54">
        <f t="shared" si="34"/>
        <v>0</v>
      </c>
      <c r="AA89" s="54"/>
      <c r="AB89" s="54"/>
      <c r="AC89" s="100"/>
    </row>
    <row r="90" spans="1:29" s="66" customFormat="1" x14ac:dyDescent="0.5">
      <c r="A90" s="61">
        <v>74</v>
      </c>
      <c r="B90" s="62" t="s">
        <v>110</v>
      </c>
      <c r="C90" s="63"/>
      <c r="D90" s="63"/>
      <c r="E90" s="64">
        <v>1</v>
      </c>
      <c r="F90" s="64">
        <v>1</v>
      </c>
      <c r="G90" s="64">
        <f t="shared" si="31"/>
        <v>108000</v>
      </c>
      <c r="H90" s="64">
        <v>1</v>
      </c>
      <c r="I90" s="64">
        <v>1</v>
      </c>
      <c r="J90" s="64">
        <v>1</v>
      </c>
      <c r="K90" s="65" t="s">
        <v>69</v>
      </c>
      <c r="L90" s="65" t="s">
        <v>69</v>
      </c>
      <c r="M90" s="65" t="s">
        <v>69</v>
      </c>
      <c r="N90" s="64"/>
      <c r="O90" s="64"/>
      <c r="P90" s="64">
        <f t="shared" si="32"/>
        <v>0</v>
      </c>
      <c r="Q90" s="64"/>
      <c r="R90" s="64"/>
      <c r="S90" s="64">
        <f t="shared" si="33"/>
        <v>108000</v>
      </c>
      <c r="T90" s="205" t="s">
        <v>593</v>
      </c>
      <c r="U90" s="54">
        <v>9000</v>
      </c>
      <c r="V90" s="54"/>
      <c r="W90" s="54"/>
      <c r="X90" s="55">
        <v>1</v>
      </c>
      <c r="Y90" s="54">
        <v>9000</v>
      </c>
      <c r="Z90" s="54">
        <f t="shared" si="34"/>
        <v>0</v>
      </c>
      <c r="AA90" s="54"/>
      <c r="AB90" s="54"/>
      <c r="AC90" s="100"/>
    </row>
    <row r="91" spans="1:29" s="66" customFormat="1" x14ac:dyDescent="0.5">
      <c r="A91" s="61">
        <v>75</v>
      </c>
      <c r="B91" s="62" t="s">
        <v>110</v>
      </c>
      <c r="C91" s="63"/>
      <c r="D91" s="63"/>
      <c r="E91" s="64">
        <v>1</v>
      </c>
      <c r="F91" s="64">
        <v>1</v>
      </c>
      <c r="G91" s="64">
        <f t="shared" si="31"/>
        <v>108000</v>
      </c>
      <c r="H91" s="64">
        <v>1</v>
      </c>
      <c r="I91" s="64">
        <v>1</v>
      </c>
      <c r="J91" s="64">
        <v>1</v>
      </c>
      <c r="K91" s="65" t="s">
        <v>69</v>
      </c>
      <c r="L91" s="65" t="s">
        <v>69</v>
      </c>
      <c r="M91" s="65" t="s">
        <v>69</v>
      </c>
      <c r="N91" s="64"/>
      <c r="O91" s="64"/>
      <c r="P91" s="64">
        <f t="shared" si="32"/>
        <v>0</v>
      </c>
      <c r="Q91" s="64"/>
      <c r="R91" s="64"/>
      <c r="S91" s="64">
        <f t="shared" si="33"/>
        <v>108000</v>
      </c>
      <c r="T91" s="205" t="s">
        <v>587</v>
      </c>
      <c r="U91" s="54">
        <v>9000</v>
      </c>
      <c r="V91" s="54"/>
      <c r="W91" s="54"/>
      <c r="X91" s="55">
        <v>1</v>
      </c>
      <c r="Y91" s="54">
        <v>9000</v>
      </c>
      <c r="Z91" s="54">
        <f t="shared" si="34"/>
        <v>0</v>
      </c>
      <c r="AA91" s="54"/>
      <c r="AB91" s="54"/>
      <c r="AC91" s="100"/>
    </row>
    <row r="92" spans="1:29" s="66" customFormat="1" x14ac:dyDescent="0.5">
      <c r="A92" s="61">
        <v>76</v>
      </c>
      <c r="B92" s="62" t="s">
        <v>110</v>
      </c>
      <c r="C92" s="63"/>
      <c r="D92" s="63"/>
      <c r="E92" s="64">
        <v>1</v>
      </c>
      <c r="F92" s="64">
        <v>1</v>
      </c>
      <c r="G92" s="64">
        <f t="shared" si="31"/>
        <v>108000</v>
      </c>
      <c r="H92" s="64">
        <v>1</v>
      </c>
      <c r="I92" s="64">
        <v>1</v>
      </c>
      <c r="J92" s="64">
        <v>1</v>
      </c>
      <c r="K92" s="65" t="s">
        <v>69</v>
      </c>
      <c r="L92" s="65" t="s">
        <v>69</v>
      </c>
      <c r="M92" s="65" t="s">
        <v>69</v>
      </c>
      <c r="N92" s="64"/>
      <c r="O92" s="64"/>
      <c r="P92" s="64">
        <f t="shared" si="32"/>
        <v>0</v>
      </c>
      <c r="Q92" s="64"/>
      <c r="R92" s="64"/>
      <c r="S92" s="64">
        <f t="shared" si="33"/>
        <v>108000</v>
      </c>
      <c r="T92" s="205" t="s">
        <v>594</v>
      </c>
      <c r="U92" s="54">
        <v>9000</v>
      </c>
      <c r="V92" s="54"/>
      <c r="W92" s="54"/>
      <c r="X92" s="55">
        <v>1</v>
      </c>
      <c r="Y92" s="54">
        <v>9000</v>
      </c>
      <c r="Z92" s="54">
        <f t="shared" si="34"/>
        <v>0</v>
      </c>
      <c r="AA92" s="54"/>
      <c r="AB92" s="54"/>
      <c r="AC92" s="100"/>
    </row>
    <row r="93" spans="1:29" s="66" customFormat="1" x14ac:dyDescent="0.5">
      <c r="A93" s="61">
        <v>77</v>
      </c>
      <c r="B93" s="62" t="s">
        <v>110</v>
      </c>
      <c r="C93" s="63"/>
      <c r="D93" s="63"/>
      <c r="E93" s="64">
        <v>1</v>
      </c>
      <c r="F93" s="64">
        <v>1</v>
      </c>
      <c r="G93" s="64">
        <f t="shared" si="31"/>
        <v>108000</v>
      </c>
      <c r="H93" s="64">
        <v>1</v>
      </c>
      <c r="I93" s="64">
        <v>1</v>
      </c>
      <c r="J93" s="64">
        <v>1</v>
      </c>
      <c r="K93" s="65" t="s">
        <v>69</v>
      </c>
      <c r="L93" s="65" t="s">
        <v>69</v>
      </c>
      <c r="M93" s="65" t="s">
        <v>69</v>
      </c>
      <c r="N93" s="64"/>
      <c r="O93" s="64"/>
      <c r="P93" s="64">
        <f>(Y93-U93)*12*X93</f>
        <v>0</v>
      </c>
      <c r="Q93" s="64"/>
      <c r="R93" s="64"/>
      <c r="S93" s="64">
        <f>G93+P93</f>
        <v>108000</v>
      </c>
      <c r="T93" s="205" t="s">
        <v>597</v>
      </c>
      <c r="U93" s="54">
        <v>9000</v>
      </c>
      <c r="V93" s="54"/>
      <c r="W93" s="54"/>
      <c r="X93" s="55">
        <v>1</v>
      </c>
      <c r="Y93" s="54">
        <v>9000</v>
      </c>
      <c r="Z93" s="54">
        <f>(Y93-U93)</f>
        <v>0</v>
      </c>
      <c r="AA93" s="54"/>
      <c r="AB93" s="54"/>
      <c r="AC93" s="100"/>
    </row>
    <row r="94" spans="1:29" s="66" customFormat="1" x14ac:dyDescent="0.5">
      <c r="A94" s="61">
        <v>78</v>
      </c>
      <c r="B94" s="62" t="s">
        <v>772</v>
      </c>
      <c r="C94" s="63"/>
      <c r="D94" s="63"/>
      <c r="E94" s="64">
        <v>1</v>
      </c>
      <c r="F94" s="64">
        <v>1</v>
      </c>
      <c r="G94" s="64">
        <f t="shared" si="31"/>
        <v>108000</v>
      </c>
      <c r="H94" s="64">
        <v>1</v>
      </c>
      <c r="I94" s="64">
        <v>1</v>
      </c>
      <c r="J94" s="64">
        <v>1</v>
      </c>
      <c r="K94" s="65" t="s">
        <v>69</v>
      </c>
      <c r="L94" s="65" t="s">
        <v>69</v>
      </c>
      <c r="M94" s="65" t="s">
        <v>69</v>
      </c>
      <c r="N94" s="64"/>
      <c r="O94" s="64"/>
      <c r="P94" s="64">
        <f t="shared" ref="P94:P98" si="35">(Y94-U94)*12*X94</f>
        <v>0</v>
      </c>
      <c r="Q94" s="64"/>
      <c r="R94" s="64"/>
      <c r="S94" s="64">
        <f t="shared" ref="S94:S98" si="36">G94+P94</f>
        <v>108000</v>
      </c>
      <c r="T94" s="205" t="s">
        <v>599</v>
      </c>
      <c r="U94" s="54">
        <v>9000</v>
      </c>
      <c r="V94" s="54"/>
      <c r="W94" s="54"/>
      <c r="X94" s="55">
        <v>1</v>
      </c>
      <c r="Y94" s="54">
        <v>9000</v>
      </c>
      <c r="Z94" s="54">
        <f t="shared" ref="Z94:Z98" si="37">(Y94-U94)</f>
        <v>0</v>
      </c>
      <c r="AA94" s="54"/>
      <c r="AB94" s="54"/>
      <c r="AC94" s="100"/>
    </row>
    <row r="95" spans="1:29" s="66" customFormat="1" x14ac:dyDescent="0.5">
      <c r="A95" s="61">
        <v>79</v>
      </c>
      <c r="B95" s="62" t="s">
        <v>772</v>
      </c>
      <c r="C95" s="63"/>
      <c r="D95" s="63"/>
      <c r="E95" s="64">
        <v>1</v>
      </c>
      <c r="F95" s="64">
        <v>1</v>
      </c>
      <c r="G95" s="64">
        <f t="shared" si="31"/>
        <v>108000</v>
      </c>
      <c r="H95" s="64">
        <v>1</v>
      </c>
      <c r="I95" s="64">
        <v>1</v>
      </c>
      <c r="J95" s="64">
        <v>1</v>
      </c>
      <c r="K95" s="65" t="s">
        <v>69</v>
      </c>
      <c r="L95" s="65" t="s">
        <v>69</v>
      </c>
      <c r="M95" s="65" t="s">
        <v>69</v>
      </c>
      <c r="N95" s="64"/>
      <c r="O95" s="64"/>
      <c r="P95" s="64">
        <f t="shared" si="35"/>
        <v>0</v>
      </c>
      <c r="Q95" s="64"/>
      <c r="R95" s="64"/>
      <c r="S95" s="64">
        <f t="shared" si="36"/>
        <v>108000</v>
      </c>
      <c r="T95" s="205" t="s">
        <v>587</v>
      </c>
      <c r="U95" s="54">
        <v>9000</v>
      </c>
      <c r="V95" s="54"/>
      <c r="W95" s="54"/>
      <c r="X95" s="55">
        <v>1</v>
      </c>
      <c r="Y95" s="54">
        <v>9000</v>
      </c>
      <c r="Z95" s="54">
        <f t="shared" si="37"/>
        <v>0</v>
      </c>
      <c r="AA95" s="54"/>
      <c r="AB95" s="54"/>
      <c r="AC95" s="100"/>
    </row>
    <row r="96" spans="1:29" s="66" customFormat="1" x14ac:dyDescent="0.5">
      <c r="A96" s="61">
        <v>80</v>
      </c>
      <c r="B96" s="62" t="s">
        <v>772</v>
      </c>
      <c r="C96" s="63"/>
      <c r="D96" s="63"/>
      <c r="E96" s="64">
        <v>1</v>
      </c>
      <c r="F96" s="64">
        <v>1</v>
      </c>
      <c r="G96" s="64">
        <f t="shared" si="31"/>
        <v>108000</v>
      </c>
      <c r="H96" s="64">
        <v>1</v>
      </c>
      <c r="I96" s="64">
        <v>1</v>
      </c>
      <c r="J96" s="64">
        <v>1</v>
      </c>
      <c r="K96" s="65" t="s">
        <v>69</v>
      </c>
      <c r="L96" s="65" t="s">
        <v>69</v>
      </c>
      <c r="M96" s="65" t="s">
        <v>69</v>
      </c>
      <c r="N96" s="64"/>
      <c r="O96" s="64"/>
      <c r="P96" s="64">
        <f t="shared" si="35"/>
        <v>0</v>
      </c>
      <c r="Q96" s="64"/>
      <c r="R96" s="64"/>
      <c r="S96" s="64">
        <f t="shared" si="36"/>
        <v>108000</v>
      </c>
      <c r="T96" s="205" t="s">
        <v>600</v>
      </c>
      <c r="U96" s="54">
        <v>9000</v>
      </c>
      <c r="V96" s="54"/>
      <c r="W96" s="54"/>
      <c r="X96" s="55">
        <v>1</v>
      </c>
      <c r="Y96" s="54">
        <v>9000</v>
      </c>
      <c r="Z96" s="54">
        <f t="shared" si="37"/>
        <v>0</v>
      </c>
      <c r="AA96" s="54"/>
      <c r="AB96" s="54"/>
      <c r="AC96" s="100"/>
    </row>
    <row r="97" spans="1:29" s="66" customFormat="1" x14ac:dyDescent="0.5">
      <c r="A97" s="61">
        <v>81</v>
      </c>
      <c r="B97" s="62" t="s">
        <v>772</v>
      </c>
      <c r="C97" s="63"/>
      <c r="D97" s="63"/>
      <c r="E97" s="64">
        <v>1</v>
      </c>
      <c r="F97" s="64">
        <v>1</v>
      </c>
      <c r="G97" s="64">
        <f t="shared" si="31"/>
        <v>108000</v>
      </c>
      <c r="H97" s="64">
        <v>1</v>
      </c>
      <c r="I97" s="64">
        <v>1</v>
      </c>
      <c r="J97" s="64">
        <v>1</v>
      </c>
      <c r="K97" s="65" t="s">
        <v>69</v>
      </c>
      <c r="L97" s="65"/>
      <c r="M97" s="65" t="s">
        <v>69</v>
      </c>
      <c r="N97" s="64"/>
      <c r="O97" s="64"/>
      <c r="P97" s="64">
        <f t="shared" si="35"/>
        <v>0</v>
      </c>
      <c r="Q97" s="64"/>
      <c r="R97" s="64"/>
      <c r="S97" s="64">
        <f t="shared" si="36"/>
        <v>108000</v>
      </c>
      <c r="T97" s="205" t="s">
        <v>826</v>
      </c>
      <c r="U97" s="54">
        <v>9000</v>
      </c>
      <c r="V97" s="54"/>
      <c r="W97" s="54"/>
      <c r="X97" s="55">
        <v>1</v>
      </c>
      <c r="Y97" s="54">
        <v>9000</v>
      </c>
      <c r="Z97" s="54">
        <f t="shared" si="37"/>
        <v>0</v>
      </c>
      <c r="AA97" s="54"/>
      <c r="AB97" s="54"/>
      <c r="AC97" s="100"/>
    </row>
    <row r="98" spans="1:29" s="66" customFormat="1" x14ac:dyDescent="0.5">
      <c r="A98" s="61">
        <v>82</v>
      </c>
      <c r="B98" s="62" t="s">
        <v>233</v>
      </c>
      <c r="C98" s="63"/>
      <c r="D98" s="63"/>
      <c r="E98" s="64">
        <v>1</v>
      </c>
      <c r="F98" s="64">
        <v>1</v>
      </c>
      <c r="G98" s="64">
        <f t="shared" si="31"/>
        <v>108000</v>
      </c>
      <c r="H98" s="64">
        <v>1</v>
      </c>
      <c r="I98" s="64">
        <v>1</v>
      </c>
      <c r="J98" s="64">
        <v>1</v>
      </c>
      <c r="K98" s="65" t="s">
        <v>69</v>
      </c>
      <c r="L98" s="65"/>
      <c r="M98" s="65" t="s">
        <v>69</v>
      </c>
      <c r="N98" s="64"/>
      <c r="O98" s="64"/>
      <c r="P98" s="64">
        <f t="shared" si="35"/>
        <v>0</v>
      </c>
      <c r="Q98" s="64"/>
      <c r="R98" s="64"/>
      <c r="S98" s="64">
        <f t="shared" si="36"/>
        <v>108000</v>
      </c>
      <c r="T98" s="205" t="s">
        <v>827</v>
      </c>
      <c r="U98" s="54">
        <v>9000</v>
      </c>
      <c r="V98" s="54"/>
      <c r="W98" s="54"/>
      <c r="X98" s="55">
        <v>1</v>
      </c>
      <c r="Y98" s="54">
        <v>9000</v>
      </c>
      <c r="Z98" s="54">
        <f t="shared" si="37"/>
        <v>0</v>
      </c>
      <c r="AA98" s="54"/>
      <c r="AB98" s="54"/>
      <c r="AC98" s="100"/>
    </row>
    <row r="99" spans="1:29" s="66" customFormat="1" x14ac:dyDescent="0.5">
      <c r="A99" s="70"/>
      <c r="B99" s="71" t="s">
        <v>62</v>
      </c>
      <c r="C99" s="72"/>
      <c r="D99" s="72"/>
      <c r="E99" s="73">
        <f t="shared" ref="E99:S99" si="38">SUM(E83:E98)</f>
        <v>16</v>
      </c>
      <c r="F99" s="73">
        <f t="shared" si="38"/>
        <v>16</v>
      </c>
      <c r="G99" s="73">
        <f t="shared" si="38"/>
        <v>1840200</v>
      </c>
      <c r="H99" s="73">
        <f t="shared" si="38"/>
        <v>16</v>
      </c>
      <c r="I99" s="73">
        <f t="shared" si="38"/>
        <v>16</v>
      </c>
      <c r="J99" s="73">
        <f t="shared" si="38"/>
        <v>16</v>
      </c>
      <c r="K99" s="73">
        <f t="shared" si="38"/>
        <v>0</v>
      </c>
      <c r="L99" s="73">
        <f t="shared" si="38"/>
        <v>0</v>
      </c>
      <c r="M99" s="73">
        <f t="shared" si="38"/>
        <v>0</v>
      </c>
      <c r="N99" s="73">
        <f t="shared" si="38"/>
        <v>0</v>
      </c>
      <c r="O99" s="73">
        <f t="shared" si="38"/>
        <v>0</v>
      </c>
      <c r="P99" s="73">
        <f t="shared" si="38"/>
        <v>13200</v>
      </c>
      <c r="Q99" s="73">
        <f t="shared" si="38"/>
        <v>0</v>
      </c>
      <c r="R99" s="73">
        <f t="shared" si="38"/>
        <v>0</v>
      </c>
      <c r="S99" s="73">
        <f t="shared" si="38"/>
        <v>1853400</v>
      </c>
      <c r="T99" s="74"/>
      <c r="U99" s="54"/>
      <c r="V99" s="54"/>
      <c r="W99" s="54"/>
      <c r="X99" s="55"/>
      <c r="Y99" s="54"/>
      <c r="Z99" s="54"/>
      <c r="AA99" s="54"/>
      <c r="AB99" s="54"/>
      <c r="AC99" s="100"/>
    </row>
    <row r="100" spans="1:29" s="66" customFormat="1" x14ac:dyDescent="0.5">
      <c r="A100" s="61"/>
      <c r="B100" s="67" t="s">
        <v>249</v>
      </c>
      <c r="C100" s="63"/>
      <c r="D100" s="63"/>
      <c r="E100" s="64"/>
      <c r="F100" s="64"/>
      <c r="G100" s="64"/>
      <c r="H100" s="64"/>
      <c r="I100" s="64"/>
      <c r="J100" s="64"/>
      <c r="K100" s="65"/>
      <c r="L100" s="65"/>
      <c r="M100" s="65"/>
      <c r="N100" s="64"/>
      <c r="O100" s="64"/>
      <c r="P100" s="64"/>
      <c r="Q100" s="64"/>
      <c r="R100" s="64"/>
      <c r="S100" s="64"/>
      <c r="T100" s="62"/>
      <c r="U100" s="54"/>
      <c r="V100" s="54"/>
      <c r="W100" s="54"/>
      <c r="X100" s="55"/>
      <c r="Y100" s="54"/>
      <c r="Z100" s="54"/>
      <c r="AA100" s="54"/>
      <c r="AB100" s="54"/>
      <c r="AC100" s="100"/>
    </row>
    <row r="101" spans="1:29" s="66" customFormat="1" x14ac:dyDescent="0.5">
      <c r="A101" s="61">
        <v>83</v>
      </c>
      <c r="B101" s="62" t="s">
        <v>474</v>
      </c>
      <c r="C101" s="63">
        <v>712052103001</v>
      </c>
      <c r="D101" s="63" t="s">
        <v>499</v>
      </c>
      <c r="E101" s="64">
        <v>1</v>
      </c>
      <c r="F101" s="64">
        <v>0</v>
      </c>
      <c r="G101" s="64">
        <f>(U101+V101+W204+W101)*X101*12</f>
        <v>672600</v>
      </c>
      <c r="H101" s="64">
        <v>1</v>
      </c>
      <c r="I101" s="64">
        <v>1</v>
      </c>
      <c r="J101" s="64">
        <v>1</v>
      </c>
      <c r="K101" s="65" t="s">
        <v>69</v>
      </c>
      <c r="L101" s="65">
        <v>1</v>
      </c>
      <c r="M101" s="65" t="s">
        <v>69</v>
      </c>
      <c r="N101" s="64"/>
      <c r="O101" s="64"/>
      <c r="P101" s="64">
        <f t="shared" ref="P101:P113" si="39">(Y101-U101)*12*X101</f>
        <v>0</v>
      </c>
      <c r="Q101" s="64"/>
      <c r="R101" s="64"/>
      <c r="S101" s="64">
        <f t="shared" ref="S101:S113" si="40">G101+P101</f>
        <v>672600</v>
      </c>
      <c r="T101" s="62" t="s">
        <v>73</v>
      </c>
      <c r="U101" s="54">
        <v>44850</v>
      </c>
      <c r="V101" s="54">
        <v>5600</v>
      </c>
      <c r="W101" s="54">
        <v>5600</v>
      </c>
      <c r="X101" s="55">
        <v>1</v>
      </c>
      <c r="Y101" s="54">
        <v>44850</v>
      </c>
      <c r="Z101" s="54">
        <f t="shared" ref="Z101:Z113" si="41">(Y101-U101)</f>
        <v>0</v>
      </c>
      <c r="AA101" s="54"/>
      <c r="AB101" s="54"/>
      <c r="AC101" s="100"/>
    </row>
    <row r="102" spans="1:29" s="66" customFormat="1" x14ac:dyDescent="0.5">
      <c r="A102" s="61">
        <v>84</v>
      </c>
      <c r="B102" s="75" t="s">
        <v>568</v>
      </c>
      <c r="C102" s="63">
        <v>712052101004</v>
      </c>
      <c r="D102" s="63" t="s">
        <v>503</v>
      </c>
      <c r="E102" s="64">
        <v>1</v>
      </c>
      <c r="F102" s="64">
        <v>1</v>
      </c>
      <c r="G102" s="64">
        <f>(U102+V102+W205+W102)*X102*12</f>
        <v>300600</v>
      </c>
      <c r="H102" s="64">
        <v>1</v>
      </c>
      <c r="I102" s="64">
        <v>1</v>
      </c>
      <c r="J102" s="64">
        <v>1</v>
      </c>
      <c r="K102" s="65" t="s">
        <v>69</v>
      </c>
      <c r="L102" s="65" t="s">
        <v>69</v>
      </c>
      <c r="M102" s="65" t="s">
        <v>69</v>
      </c>
      <c r="N102" s="64"/>
      <c r="O102" s="64"/>
      <c r="P102" s="64">
        <f t="shared" si="39"/>
        <v>11280</v>
      </c>
      <c r="Q102" s="64"/>
      <c r="R102" s="64"/>
      <c r="S102" s="64">
        <f t="shared" si="40"/>
        <v>311880</v>
      </c>
      <c r="T102" s="203" t="s">
        <v>601</v>
      </c>
      <c r="U102" s="54">
        <v>23550</v>
      </c>
      <c r="V102" s="54">
        <v>1500</v>
      </c>
      <c r="W102" s="54"/>
      <c r="X102" s="55">
        <v>1</v>
      </c>
      <c r="Y102" s="54">
        <v>24490</v>
      </c>
      <c r="Z102" s="54">
        <f t="shared" si="41"/>
        <v>940</v>
      </c>
      <c r="AA102" s="54"/>
      <c r="AB102" s="54"/>
      <c r="AC102" s="100"/>
    </row>
    <row r="103" spans="1:29" s="66" customFormat="1" x14ac:dyDescent="0.5">
      <c r="A103" s="61">
        <v>85</v>
      </c>
      <c r="B103" s="62" t="s">
        <v>474</v>
      </c>
      <c r="C103" s="63">
        <v>712052103002</v>
      </c>
      <c r="D103" s="63" t="s">
        <v>503</v>
      </c>
      <c r="E103" s="64">
        <v>1</v>
      </c>
      <c r="F103" s="64">
        <v>0</v>
      </c>
      <c r="G103" s="64">
        <f>(U103+V103+W206+W103)*X103*12</f>
        <v>411600</v>
      </c>
      <c r="H103" s="64">
        <v>1</v>
      </c>
      <c r="I103" s="64">
        <v>1</v>
      </c>
      <c r="J103" s="64">
        <v>1</v>
      </c>
      <c r="K103" s="65" t="s">
        <v>69</v>
      </c>
      <c r="L103" s="65">
        <v>1</v>
      </c>
      <c r="M103" s="65" t="s">
        <v>69</v>
      </c>
      <c r="N103" s="64"/>
      <c r="O103" s="64"/>
      <c r="P103" s="64">
        <f t="shared" si="39"/>
        <v>0</v>
      </c>
      <c r="Q103" s="64"/>
      <c r="R103" s="64"/>
      <c r="S103" s="64">
        <f t="shared" si="40"/>
        <v>411600</v>
      </c>
      <c r="T103" s="62" t="s">
        <v>73</v>
      </c>
      <c r="U103" s="54">
        <v>32800</v>
      </c>
      <c r="V103" s="54">
        <v>1500</v>
      </c>
      <c r="W103" s="54"/>
      <c r="X103" s="55">
        <v>1</v>
      </c>
      <c r="Y103" s="54">
        <v>32800</v>
      </c>
      <c r="Z103" s="54">
        <f t="shared" si="41"/>
        <v>0</v>
      </c>
      <c r="AA103" s="54"/>
      <c r="AB103" s="54"/>
      <c r="AC103" s="100"/>
    </row>
    <row r="104" spans="1:29" s="66" customFormat="1" x14ac:dyDescent="0.5">
      <c r="A104" s="61">
        <v>86</v>
      </c>
      <c r="B104" s="62" t="s">
        <v>602</v>
      </c>
      <c r="C104" s="63">
        <v>712053701002</v>
      </c>
      <c r="D104" s="63" t="s">
        <v>509</v>
      </c>
      <c r="E104" s="64">
        <v>1</v>
      </c>
      <c r="F104" s="64">
        <v>1</v>
      </c>
      <c r="G104" s="64">
        <f>(U104+V104+W207+W104)*X104*12</f>
        <v>384720</v>
      </c>
      <c r="H104" s="64">
        <v>1</v>
      </c>
      <c r="I104" s="64">
        <v>1</v>
      </c>
      <c r="J104" s="64">
        <v>1</v>
      </c>
      <c r="K104" s="65" t="s">
        <v>69</v>
      </c>
      <c r="L104" s="65" t="s">
        <v>69</v>
      </c>
      <c r="M104" s="65" t="s">
        <v>69</v>
      </c>
      <c r="N104" s="64"/>
      <c r="O104" s="64"/>
      <c r="P104" s="64">
        <f t="shared" si="39"/>
        <v>13440</v>
      </c>
      <c r="Q104" s="64"/>
      <c r="R104" s="64"/>
      <c r="S104" s="64">
        <f t="shared" si="40"/>
        <v>398160</v>
      </c>
      <c r="T104" s="203" t="s">
        <v>594</v>
      </c>
      <c r="U104" s="54">
        <v>28560</v>
      </c>
      <c r="V104" s="54">
        <v>3500</v>
      </c>
      <c r="W104" s="54"/>
      <c r="X104" s="55">
        <v>1</v>
      </c>
      <c r="Y104" s="54">
        <v>29680</v>
      </c>
      <c r="Z104" s="54">
        <f t="shared" si="41"/>
        <v>1120</v>
      </c>
      <c r="AA104" s="54"/>
      <c r="AB104" s="54"/>
      <c r="AC104" s="100"/>
    </row>
    <row r="105" spans="1:29" s="66" customFormat="1" x14ac:dyDescent="0.5">
      <c r="A105" s="61">
        <v>87</v>
      </c>
      <c r="B105" s="62" t="s">
        <v>571</v>
      </c>
      <c r="C105" s="63">
        <v>712053101001</v>
      </c>
      <c r="D105" s="63" t="s">
        <v>509</v>
      </c>
      <c r="E105" s="64">
        <v>1</v>
      </c>
      <c r="F105" s="64">
        <v>1</v>
      </c>
      <c r="G105" s="64">
        <f>(U105+V105+W204+W105)*X105*12</f>
        <v>336360</v>
      </c>
      <c r="H105" s="64">
        <v>1</v>
      </c>
      <c r="I105" s="64">
        <v>1</v>
      </c>
      <c r="J105" s="64">
        <v>1</v>
      </c>
      <c r="K105" s="65" t="s">
        <v>69</v>
      </c>
      <c r="L105" s="65" t="s">
        <v>69</v>
      </c>
      <c r="M105" s="65" t="s">
        <v>69</v>
      </c>
      <c r="N105" s="64"/>
      <c r="O105" s="64"/>
      <c r="P105" s="64">
        <f t="shared" si="39"/>
        <v>12960</v>
      </c>
      <c r="Q105" s="64"/>
      <c r="R105" s="64"/>
      <c r="S105" s="64">
        <f t="shared" si="40"/>
        <v>349320</v>
      </c>
      <c r="T105" s="203" t="s">
        <v>603</v>
      </c>
      <c r="U105" s="54">
        <v>28030</v>
      </c>
      <c r="V105" s="54"/>
      <c r="W105" s="54"/>
      <c r="X105" s="55">
        <v>1</v>
      </c>
      <c r="Y105" s="54">
        <v>29110</v>
      </c>
      <c r="Z105" s="54">
        <f t="shared" si="41"/>
        <v>1080</v>
      </c>
      <c r="AA105" s="54"/>
      <c r="AB105" s="54"/>
      <c r="AC105" s="100"/>
    </row>
    <row r="106" spans="1:29" s="66" customFormat="1" x14ac:dyDescent="0.5">
      <c r="A106" s="61">
        <v>88</v>
      </c>
      <c r="B106" s="62" t="s">
        <v>604</v>
      </c>
      <c r="C106" s="63">
        <v>712053702001</v>
      </c>
      <c r="D106" s="63" t="s">
        <v>96</v>
      </c>
      <c r="E106" s="64">
        <v>1</v>
      </c>
      <c r="F106" s="64">
        <v>0</v>
      </c>
      <c r="G106" s="64">
        <f>(U106+V106+W208+W106)*X106*12</f>
        <v>355320</v>
      </c>
      <c r="H106" s="64">
        <v>1</v>
      </c>
      <c r="I106" s="64">
        <v>1</v>
      </c>
      <c r="J106" s="64">
        <v>1</v>
      </c>
      <c r="K106" s="65" t="s">
        <v>69</v>
      </c>
      <c r="L106" s="65">
        <v>1</v>
      </c>
      <c r="M106" s="65" t="s">
        <v>69</v>
      </c>
      <c r="N106" s="64"/>
      <c r="O106" s="64"/>
      <c r="P106" s="64">
        <f t="shared" si="39"/>
        <v>0</v>
      </c>
      <c r="Q106" s="64"/>
      <c r="R106" s="64"/>
      <c r="S106" s="64">
        <f t="shared" si="40"/>
        <v>355320</v>
      </c>
      <c r="T106" s="62" t="s">
        <v>73</v>
      </c>
      <c r="U106" s="54">
        <v>29610</v>
      </c>
      <c r="V106" s="54"/>
      <c r="W106" s="54"/>
      <c r="X106" s="55">
        <v>1</v>
      </c>
      <c r="Y106" s="54">
        <v>29610</v>
      </c>
      <c r="Z106" s="54">
        <f t="shared" si="41"/>
        <v>0</v>
      </c>
      <c r="AA106" s="54"/>
      <c r="AB106" s="54"/>
      <c r="AC106" s="100"/>
    </row>
    <row r="107" spans="1:29" s="66" customFormat="1" x14ac:dyDescent="0.5">
      <c r="A107" s="61">
        <v>89</v>
      </c>
      <c r="B107" s="62" t="s">
        <v>584</v>
      </c>
      <c r="C107" s="63">
        <v>712054611002</v>
      </c>
      <c r="D107" s="63" t="s">
        <v>585</v>
      </c>
      <c r="E107" s="64">
        <v>1</v>
      </c>
      <c r="F107" s="64">
        <v>1</v>
      </c>
      <c r="G107" s="64">
        <f>(U107+V107+W209+W107)*X107*12</f>
        <v>621240</v>
      </c>
      <c r="H107" s="64">
        <v>1</v>
      </c>
      <c r="I107" s="64">
        <v>1</v>
      </c>
      <c r="J107" s="64">
        <v>1</v>
      </c>
      <c r="K107" s="65" t="s">
        <v>69</v>
      </c>
      <c r="L107" s="65" t="s">
        <v>69</v>
      </c>
      <c r="M107" s="65" t="s">
        <v>69</v>
      </c>
      <c r="N107" s="64"/>
      <c r="O107" s="64"/>
      <c r="P107" s="64">
        <f t="shared" si="39"/>
        <v>18480</v>
      </c>
      <c r="Q107" s="64"/>
      <c r="R107" s="64"/>
      <c r="S107" s="64">
        <f t="shared" si="40"/>
        <v>639720</v>
      </c>
      <c r="T107" s="203" t="s">
        <v>605</v>
      </c>
      <c r="U107" s="54">
        <v>51770</v>
      </c>
      <c r="V107" s="54"/>
      <c r="W107" s="54"/>
      <c r="X107" s="55">
        <v>1</v>
      </c>
      <c r="Y107" s="54">
        <v>53310</v>
      </c>
      <c r="Z107" s="54">
        <f t="shared" si="41"/>
        <v>1540</v>
      </c>
      <c r="AA107" s="54"/>
      <c r="AB107" s="54"/>
      <c r="AC107" s="100"/>
    </row>
    <row r="108" spans="1:29" s="66" customFormat="1" x14ac:dyDescent="0.5">
      <c r="A108" s="61">
        <v>90</v>
      </c>
      <c r="B108" s="62" t="s">
        <v>584</v>
      </c>
      <c r="C108" s="63">
        <v>712054611004</v>
      </c>
      <c r="D108" s="63" t="s">
        <v>585</v>
      </c>
      <c r="E108" s="64">
        <v>1</v>
      </c>
      <c r="F108" s="64">
        <v>1</v>
      </c>
      <c r="G108" s="64">
        <f>(U108+V108+W211+W108)*X108*12</f>
        <v>429240</v>
      </c>
      <c r="H108" s="64">
        <v>1</v>
      </c>
      <c r="I108" s="64">
        <v>1</v>
      </c>
      <c r="J108" s="64">
        <v>1</v>
      </c>
      <c r="K108" s="65" t="s">
        <v>69</v>
      </c>
      <c r="L108" s="65" t="s">
        <v>69</v>
      </c>
      <c r="M108" s="65" t="s">
        <v>69</v>
      </c>
      <c r="N108" s="64"/>
      <c r="O108" s="64"/>
      <c r="P108" s="64">
        <f t="shared" si="39"/>
        <v>13080</v>
      </c>
      <c r="Q108" s="64"/>
      <c r="R108" s="64"/>
      <c r="S108" s="64">
        <f t="shared" si="40"/>
        <v>442320</v>
      </c>
      <c r="T108" s="203" t="s">
        <v>606</v>
      </c>
      <c r="U108" s="54">
        <v>35770</v>
      </c>
      <c r="V108" s="54"/>
      <c r="W108" s="54"/>
      <c r="X108" s="55">
        <v>1</v>
      </c>
      <c r="Y108" s="54">
        <v>36860</v>
      </c>
      <c r="Z108" s="54">
        <f t="shared" si="41"/>
        <v>1090</v>
      </c>
      <c r="AA108" s="54"/>
      <c r="AB108" s="54"/>
      <c r="AC108" s="100"/>
    </row>
    <row r="109" spans="1:29" s="66" customFormat="1" x14ac:dyDescent="0.5">
      <c r="A109" s="61">
        <v>91</v>
      </c>
      <c r="B109" s="62" t="s">
        <v>584</v>
      </c>
      <c r="C109" s="63">
        <v>712054611006</v>
      </c>
      <c r="D109" s="63" t="s">
        <v>517</v>
      </c>
      <c r="E109" s="64">
        <v>1</v>
      </c>
      <c r="F109" s="64">
        <v>1</v>
      </c>
      <c r="G109" s="64">
        <f>(U109+V109+W212+W109)*X109*12</f>
        <v>296760</v>
      </c>
      <c r="H109" s="64">
        <v>1</v>
      </c>
      <c r="I109" s="64">
        <v>1</v>
      </c>
      <c r="J109" s="64">
        <v>1</v>
      </c>
      <c r="K109" s="65" t="s">
        <v>69</v>
      </c>
      <c r="L109" s="65" t="s">
        <v>69</v>
      </c>
      <c r="M109" s="65" t="s">
        <v>69</v>
      </c>
      <c r="N109" s="64"/>
      <c r="O109" s="64"/>
      <c r="P109" s="64">
        <f t="shared" si="39"/>
        <v>11160</v>
      </c>
      <c r="Q109" s="64"/>
      <c r="R109" s="64"/>
      <c r="S109" s="64">
        <f t="shared" si="40"/>
        <v>307920</v>
      </c>
      <c r="T109" s="203" t="s">
        <v>540</v>
      </c>
      <c r="U109" s="54">
        <v>24730</v>
      </c>
      <c r="V109" s="54"/>
      <c r="W109" s="54"/>
      <c r="X109" s="55">
        <v>1</v>
      </c>
      <c r="Y109" s="54">
        <v>25660</v>
      </c>
      <c r="Z109" s="54">
        <f t="shared" si="41"/>
        <v>930</v>
      </c>
      <c r="AA109" s="54"/>
      <c r="AB109" s="54"/>
      <c r="AC109" s="100"/>
    </row>
    <row r="110" spans="1:29" s="66" customFormat="1" x14ac:dyDescent="0.5">
      <c r="A110" s="61">
        <v>92</v>
      </c>
      <c r="B110" s="62" t="s">
        <v>584</v>
      </c>
      <c r="C110" s="63">
        <v>712054611007</v>
      </c>
      <c r="D110" s="63" t="s">
        <v>517</v>
      </c>
      <c r="E110" s="64">
        <v>1</v>
      </c>
      <c r="F110" s="64">
        <v>1</v>
      </c>
      <c r="G110" s="64">
        <f>(U110+V110+W214+W110)*X110*12</f>
        <v>285840</v>
      </c>
      <c r="H110" s="64">
        <v>1</v>
      </c>
      <c r="I110" s="64">
        <v>1</v>
      </c>
      <c r="J110" s="64">
        <v>1</v>
      </c>
      <c r="K110" s="65" t="s">
        <v>69</v>
      </c>
      <c r="L110" s="65" t="s">
        <v>69</v>
      </c>
      <c r="M110" s="65" t="s">
        <v>69</v>
      </c>
      <c r="N110" s="64"/>
      <c r="O110" s="64"/>
      <c r="P110" s="64">
        <f t="shared" si="39"/>
        <v>10920</v>
      </c>
      <c r="Q110" s="64"/>
      <c r="R110" s="64"/>
      <c r="S110" s="64">
        <f t="shared" si="40"/>
        <v>296760</v>
      </c>
      <c r="T110" s="203" t="s">
        <v>607</v>
      </c>
      <c r="U110" s="54">
        <v>23820</v>
      </c>
      <c r="V110" s="54"/>
      <c r="W110" s="54"/>
      <c r="X110" s="55">
        <v>1</v>
      </c>
      <c r="Y110" s="54">
        <v>24730</v>
      </c>
      <c r="Z110" s="54">
        <f t="shared" si="41"/>
        <v>910</v>
      </c>
      <c r="AA110" s="54"/>
      <c r="AB110" s="54"/>
      <c r="AC110" s="100"/>
    </row>
    <row r="111" spans="1:29" s="66" customFormat="1" x14ac:dyDescent="0.5">
      <c r="A111" s="61">
        <v>93</v>
      </c>
      <c r="B111" s="62" t="s">
        <v>608</v>
      </c>
      <c r="C111" s="63">
        <v>712054706001</v>
      </c>
      <c r="D111" s="63" t="s">
        <v>517</v>
      </c>
      <c r="E111" s="64">
        <v>1</v>
      </c>
      <c r="F111" s="64">
        <v>1</v>
      </c>
      <c r="G111" s="64">
        <f>(U111+V111+W215+W111)*X111*12</f>
        <v>259440</v>
      </c>
      <c r="H111" s="64">
        <v>1</v>
      </c>
      <c r="I111" s="64">
        <v>1</v>
      </c>
      <c r="J111" s="64">
        <v>1</v>
      </c>
      <c r="K111" s="65" t="s">
        <v>69</v>
      </c>
      <c r="L111" s="65" t="s">
        <v>69</v>
      </c>
      <c r="M111" s="65" t="s">
        <v>69</v>
      </c>
      <c r="N111" s="64"/>
      <c r="O111" s="64"/>
      <c r="P111" s="64">
        <f t="shared" si="39"/>
        <v>10440</v>
      </c>
      <c r="Q111" s="64"/>
      <c r="R111" s="64"/>
      <c r="S111" s="64">
        <f t="shared" si="40"/>
        <v>269880</v>
      </c>
      <c r="T111" s="203" t="s">
        <v>609</v>
      </c>
      <c r="U111" s="54">
        <v>21620</v>
      </c>
      <c r="V111" s="54"/>
      <c r="W111" s="54"/>
      <c r="X111" s="55">
        <v>1</v>
      </c>
      <c r="Y111" s="54">
        <v>22490</v>
      </c>
      <c r="Z111" s="54">
        <f t="shared" si="41"/>
        <v>870</v>
      </c>
      <c r="AA111" s="54"/>
      <c r="AB111" s="54"/>
      <c r="AC111" s="100"/>
    </row>
    <row r="112" spans="1:29" s="66" customFormat="1" x14ac:dyDescent="0.5">
      <c r="A112" s="61">
        <v>94</v>
      </c>
      <c r="B112" s="62" t="s">
        <v>610</v>
      </c>
      <c r="C112" s="63">
        <v>712054708001</v>
      </c>
      <c r="D112" s="63" t="s">
        <v>522</v>
      </c>
      <c r="E112" s="64">
        <v>1</v>
      </c>
      <c r="F112" s="64">
        <v>1</v>
      </c>
      <c r="G112" s="64">
        <f>(U112+V112+W216+W112)*X112*12</f>
        <v>210840</v>
      </c>
      <c r="H112" s="64">
        <v>1</v>
      </c>
      <c r="I112" s="64">
        <v>1</v>
      </c>
      <c r="J112" s="64">
        <v>1</v>
      </c>
      <c r="K112" s="65" t="s">
        <v>69</v>
      </c>
      <c r="L112" s="65" t="s">
        <v>69</v>
      </c>
      <c r="M112" s="65" t="s">
        <v>69</v>
      </c>
      <c r="N112" s="64"/>
      <c r="O112" s="64"/>
      <c r="P112" s="64">
        <f t="shared" si="39"/>
        <v>7440</v>
      </c>
      <c r="Q112" s="64"/>
      <c r="R112" s="64"/>
      <c r="S112" s="64">
        <f t="shared" si="40"/>
        <v>218280</v>
      </c>
      <c r="T112" s="203" t="s">
        <v>611</v>
      </c>
      <c r="U112" s="54">
        <v>17570</v>
      </c>
      <c r="V112" s="54"/>
      <c r="W112" s="54"/>
      <c r="X112" s="55">
        <v>1</v>
      </c>
      <c r="Y112" s="54">
        <v>18190</v>
      </c>
      <c r="Z112" s="54">
        <f t="shared" si="41"/>
        <v>620</v>
      </c>
      <c r="AA112" s="54"/>
      <c r="AB112" s="54"/>
      <c r="AC112" s="100"/>
    </row>
    <row r="113" spans="1:29" s="66" customFormat="1" x14ac:dyDescent="0.5">
      <c r="A113" s="61">
        <v>95</v>
      </c>
      <c r="B113" s="62" t="s">
        <v>584</v>
      </c>
      <c r="C113" s="63">
        <v>712054611003</v>
      </c>
      <c r="D113" s="63" t="s">
        <v>580</v>
      </c>
      <c r="E113" s="64">
        <v>1</v>
      </c>
      <c r="F113" s="64">
        <v>0</v>
      </c>
      <c r="G113" s="64">
        <f>(U113+V113+W218+W113)*X113*12</f>
        <v>297900</v>
      </c>
      <c r="H113" s="64">
        <v>1</v>
      </c>
      <c r="I113" s="64">
        <v>1</v>
      </c>
      <c r="J113" s="64">
        <v>1</v>
      </c>
      <c r="K113" s="65" t="s">
        <v>69</v>
      </c>
      <c r="L113" s="65">
        <v>1</v>
      </c>
      <c r="M113" s="65" t="s">
        <v>69</v>
      </c>
      <c r="N113" s="64"/>
      <c r="O113" s="64"/>
      <c r="P113" s="64">
        <f t="shared" si="39"/>
        <v>0</v>
      </c>
      <c r="Q113" s="64"/>
      <c r="R113" s="64"/>
      <c r="S113" s="64">
        <f t="shared" si="40"/>
        <v>297900</v>
      </c>
      <c r="T113" s="62" t="s">
        <v>73</v>
      </c>
      <c r="U113" s="54">
        <v>24825</v>
      </c>
      <c r="V113" s="54"/>
      <c r="W113" s="54"/>
      <c r="X113" s="55">
        <v>1</v>
      </c>
      <c r="Y113" s="54">
        <v>24825</v>
      </c>
      <c r="Z113" s="54">
        <f t="shared" si="41"/>
        <v>0</v>
      </c>
      <c r="AA113" s="54"/>
      <c r="AB113" s="54"/>
      <c r="AC113" s="100"/>
    </row>
    <row r="114" spans="1:29" s="66" customFormat="1" x14ac:dyDescent="0.5">
      <c r="A114" s="70"/>
      <c r="B114" s="71" t="s">
        <v>62</v>
      </c>
      <c r="C114" s="72"/>
      <c r="D114" s="72"/>
      <c r="E114" s="73">
        <f>SUM(E101:E113)</f>
        <v>13</v>
      </c>
      <c r="F114" s="73">
        <f t="shared" ref="F114:P114" si="42">SUM(F101:F113)</f>
        <v>9</v>
      </c>
      <c r="G114" s="73">
        <f t="shared" si="42"/>
        <v>4862460</v>
      </c>
      <c r="H114" s="73">
        <f t="shared" si="42"/>
        <v>13</v>
      </c>
      <c r="I114" s="73">
        <f t="shared" si="42"/>
        <v>13</v>
      </c>
      <c r="J114" s="73">
        <f t="shared" si="42"/>
        <v>13</v>
      </c>
      <c r="K114" s="73">
        <f t="shared" si="42"/>
        <v>0</v>
      </c>
      <c r="L114" s="73">
        <f t="shared" si="42"/>
        <v>4</v>
      </c>
      <c r="M114" s="73">
        <f t="shared" si="42"/>
        <v>0</v>
      </c>
      <c r="N114" s="73">
        <f t="shared" si="42"/>
        <v>0</v>
      </c>
      <c r="O114" s="73">
        <f t="shared" si="42"/>
        <v>0</v>
      </c>
      <c r="P114" s="73">
        <f t="shared" si="42"/>
        <v>109200</v>
      </c>
      <c r="Q114" s="73">
        <f>SUM(Q101:Q113)</f>
        <v>0</v>
      </c>
      <c r="R114" s="73">
        <f>SUM(R101:R113)</f>
        <v>0</v>
      </c>
      <c r="S114" s="73">
        <f>SUM(S101:S113)</f>
        <v>4971660</v>
      </c>
      <c r="T114" s="74"/>
      <c r="U114" s="54"/>
      <c r="V114" s="54"/>
      <c r="W114" s="54"/>
      <c r="X114" s="55"/>
      <c r="Y114" s="54"/>
      <c r="Z114" s="54"/>
      <c r="AA114" s="54"/>
      <c r="AB114" s="54"/>
      <c r="AC114" s="100"/>
    </row>
    <row r="115" spans="1:29" s="66" customFormat="1" x14ac:dyDescent="0.5">
      <c r="A115" s="61"/>
      <c r="B115" s="67" t="s">
        <v>136</v>
      </c>
      <c r="C115" s="63"/>
      <c r="D115" s="63"/>
      <c r="E115" s="64"/>
      <c r="F115" s="64"/>
      <c r="G115" s="64"/>
      <c r="H115" s="64"/>
      <c r="I115" s="64"/>
      <c r="J115" s="64"/>
      <c r="K115" s="65"/>
      <c r="L115" s="65"/>
      <c r="M115" s="65"/>
      <c r="N115" s="64"/>
      <c r="O115" s="64"/>
      <c r="P115" s="64"/>
      <c r="Q115" s="64"/>
      <c r="R115" s="64"/>
      <c r="S115" s="64"/>
      <c r="T115" s="62"/>
      <c r="U115" s="54"/>
      <c r="V115" s="54"/>
      <c r="W115" s="54"/>
      <c r="X115" s="55"/>
      <c r="Y115" s="54"/>
      <c r="Z115" s="54"/>
      <c r="AA115" s="54"/>
      <c r="AB115" s="54"/>
      <c r="AC115" s="100"/>
    </row>
    <row r="116" spans="1:29" s="66" customFormat="1" x14ac:dyDescent="0.5">
      <c r="A116" s="61">
        <v>96</v>
      </c>
      <c r="B116" s="62" t="s">
        <v>97</v>
      </c>
      <c r="C116" s="63"/>
      <c r="D116" s="63"/>
      <c r="E116" s="64">
        <v>1</v>
      </c>
      <c r="F116" s="64">
        <v>1</v>
      </c>
      <c r="G116" s="64">
        <f>(U116+V116+W221+W116)*X116*12</f>
        <v>248160</v>
      </c>
      <c r="H116" s="64">
        <v>1</v>
      </c>
      <c r="I116" s="64">
        <v>1</v>
      </c>
      <c r="J116" s="64">
        <v>1</v>
      </c>
      <c r="K116" s="65" t="s">
        <v>69</v>
      </c>
      <c r="L116" s="65" t="s">
        <v>69</v>
      </c>
      <c r="M116" s="65" t="s">
        <v>69</v>
      </c>
      <c r="N116" s="64"/>
      <c r="O116" s="64"/>
      <c r="P116" s="64">
        <f t="shared" ref="P116:P129" si="43">(Y116-U116)*12*X116</f>
        <v>3960</v>
      </c>
      <c r="Q116" s="64"/>
      <c r="R116" s="64"/>
      <c r="S116" s="64">
        <f>G116+P116</f>
        <v>252120</v>
      </c>
      <c r="T116" s="203" t="s">
        <v>614</v>
      </c>
      <c r="U116" s="54">
        <v>20680</v>
      </c>
      <c r="V116" s="54"/>
      <c r="W116" s="54"/>
      <c r="X116" s="55">
        <v>1</v>
      </c>
      <c r="Y116" s="54">
        <v>21010</v>
      </c>
      <c r="Z116" s="54">
        <f>(Y116-U116)</f>
        <v>330</v>
      </c>
      <c r="AA116" s="54"/>
      <c r="AB116" s="54"/>
      <c r="AC116" s="100"/>
    </row>
    <row r="117" spans="1:29" s="66" customFormat="1" x14ac:dyDescent="0.5">
      <c r="A117" s="61">
        <v>97</v>
      </c>
      <c r="B117" s="62" t="s">
        <v>97</v>
      </c>
      <c r="C117" s="63"/>
      <c r="D117" s="63"/>
      <c r="E117" s="64">
        <v>1</v>
      </c>
      <c r="F117" s="64">
        <v>1</v>
      </c>
      <c r="G117" s="64">
        <f>(U117+V117+W222+W117)*X117*12</f>
        <v>236640</v>
      </c>
      <c r="H117" s="64">
        <v>1</v>
      </c>
      <c r="I117" s="64">
        <v>1</v>
      </c>
      <c r="J117" s="64">
        <v>1</v>
      </c>
      <c r="K117" s="65" t="s">
        <v>69</v>
      </c>
      <c r="L117" s="65" t="s">
        <v>69</v>
      </c>
      <c r="M117" s="65" t="s">
        <v>69</v>
      </c>
      <c r="N117" s="64"/>
      <c r="O117" s="64"/>
      <c r="P117" s="64">
        <f t="shared" si="43"/>
        <v>7680</v>
      </c>
      <c r="Q117" s="64"/>
      <c r="R117" s="64"/>
      <c r="S117" s="64">
        <f>G117+P117</f>
        <v>244320</v>
      </c>
      <c r="T117" s="203" t="s">
        <v>616</v>
      </c>
      <c r="U117" s="54">
        <v>19720</v>
      </c>
      <c r="V117" s="54"/>
      <c r="W117" s="54"/>
      <c r="X117" s="55">
        <v>1</v>
      </c>
      <c r="Y117" s="54">
        <v>20360</v>
      </c>
      <c r="Z117" s="54">
        <f>(Y117-U117)</f>
        <v>640</v>
      </c>
      <c r="AA117" s="54"/>
      <c r="AB117" s="54"/>
      <c r="AC117" s="100"/>
    </row>
    <row r="118" spans="1:29" s="66" customFormat="1" x14ac:dyDescent="0.5">
      <c r="A118" s="61">
        <v>98</v>
      </c>
      <c r="B118" s="62" t="s">
        <v>290</v>
      </c>
      <c r="C118" s="63"/>
      <c r="D118" s="63"/>
      <c r="E118" s="64">
        <v>1</v>
      </c>
      <c r="F118" s="64">
        <v>1</v>
      </c>
      <c r="G118" s="64">
        <f>(U118+V118+W223+W118)*X118*12</f>
        <v>192360</v>
      </c>
      <c r="H118" s="64">
        <v>1</v>
      </c>
      <c r="I118" s="64">
        <v>1</v>
      </c>
      <c r="J118" s="64">
        <v>1</v>
      </c>
      <c r="K118" s="65" t="s">
        <v>69</v>
      </c>
      <c r="L118" s="65" t="s">
        <v>69</v>
      </c>
      <c r="M118" s="65" t="s">
        <v>69</v>
      </c>
      <c r="N118" s="64"/>
      <c r="O118" s="64"/>
      <c r="P118" s="64">
        <f t="shared" si="43"/>
        <v>7440</v>
      </c>
      <c r="Q118" s="64"/>
      <c r="R118" s="64"/>
      <c r="S118" s="64">
        <f>G118+P118</f>
        <v>199800</v>
      </c>
      <c r="T118" s="203" t="s">
        <v>618</v>
      </c>
      <c r="U118" s="54">
        <v>16030</v>
      </c>
      <c r="V118" s="54"/>
      <c r="W118" s="54"/>
      <c r="X118" s="55">
        <v>1</v>
      </c>
      <c r="Y118" s="54">
        <v>16650</v>
      </c>
      <c r="Z118" s="54">
        <f>(Y118-U118)</f>
        <v>620</v>
      </c>
      <c r="AA118" s="54"/>
      <c r="AB118" s="54"/>
      <c r="AC118" s="100"/>
    </row>
    <row r="119" spans="1:29" s="66" customFormat="1" x14ac:dyDescent="0.5">
      <c r="A119" s="70"/>
      <c r="B119" s="71" t="s">
        <v>62</v>
      </c>
      <c r="C119" s="72"/>
      <c r="D119" s="72"/>
      <c r="E119" s="73">
        <f>SUM(E116:E118)</f>
        <v>3</v>
      </c>
      <c r="F119" s="73">
        <f t="shared" ref="F119:P119" si="44">SUM(F116:F118)</f>
        <v>3</v>
      </c>
      <c r="G119" s="73">
        <f t="shared" si="44"/>
        <v>677160</v>
      </c>
      <c r="H119" s="73">
        <f t="shared" si="44"/>
        <v>3</v>
      </c>
      <c r="I119" s="73">
        <f t="shared" si="44"/>
        <v>3</v>
      </c>
      <c r="J119" s="73">
        <f t="shared" si="44"/>
        <v>3</v>
      </c>
      <c r="K119" s="73">
        <f t="shared" si="44"/>
        <v>0</v>
      </c>
      <c r="L119" s="73">
        <f t="shared" si="44"/>
        <v>0</v>
      </c>
      <c r="M119" s="73">
        <f t="shared" si="44"/>
        <v>0</v>
      </c>
      <c r="N119" s="73">
        <f t="shared" si="44"/>
        <v>0</v>
      </c>
      <c r="O119" s="73">
        <f t="shared" si="44"/>
        <v>0</v>
      </c>
      <c r="P119" s="73">
        <f t="shared" si="44"/>
        <v>19080</v>
      </c>
      <c r="Q119" s="73">
        <f>SUM(Q116:Q118)</f>
        <v>0</v>
      </c>
      <c r="R119" s="73">
        <f>SUM(R116:R118)</f>
        <v>0</v>
      </c>
      <c r="S119" s="73">
        <f>SUM(S116:S118)</f>
        <v>696240</v>
      </c>
      <c r="T119" s="74"/>
      <c r="U119" s="54"/>
      <c r="V119" s="54"/>
      <c r="W119" s="54"/>
      <c r="X119" s="55"/>
      <c r="Y119" s="54"/>
      <c r="Z119" s="54"/>
      <c r="AA119" s="54"/>
      <c r="AB119" s="54"/>
      <c r="AC119" s="100"/>
    </row>
    <row r="120" spans="1:29" s="66" customFormat="1" x14ac:dyDescent="0.5">
      <c r="A120" s="61"/>
      <c r="B120" s="67" t="s">
        <v>81</v>
      </c>
      <c r="C120" s="63"/>
      <c r="D120" s="63"/>
      <c r="E120" s="64"/>
      <c r="F120" s="64"/>
      <c r="G120" s="64"/>
      <c r="H120" s="64"/>
      <c r="I120" s="64"/>
      <c r="J120" s="64"/>
      <c r="K120" s="65"/>
      <c r="L120" s="65"/>
      <c r="M120" s="65"/>
      <c r="N120" s="64"/>
      <c r="O120" s="64"/>
      <c r="P120" s="64"/>
      <c r="Q120" s="64"/>
      <c r="R120" s="64"/>
      <c r="S120" s="64"/>
      <c r="T120" s="62"/>
      <c r="U120" s="54"/>
      <c r="V120" s="54"/>
      <c r="W120" s="54"/>
      <c r="X120" s="55"/>
      <c r="Y120" s="54"/>
      <c r="Z120" s="54"/>
      <c r="AA120" s="54"/>
      <c r="AB120" s="54"/>
      <c r="AC120" s="100"/>
    </row>
    <row r="121" spans="1:29" s="66" customFormat="1" x14ac:dyDescent="0.5">
      <c r="A121" s="61">
        <v>99</v>
      </c>
      <c r="B121" s="77" t="s">
        <v>622</v>
      </c>
      <c r="C121" s="63"/>
      <c r="D121" s="63"/>
      <c r="E121" s="64">
        <v>1</v>
      </c>
      <c r="F121" s="64">
        <v>1</v>
      </c>
      <c r="G121" s="64">
        <f t="shared" ref="G121:G146" si="45">(U121+V121+W225+W121)*X121*12</f>
        <v>198720</v>
      </c>
      <c r="H121" s="64">
        <v>1</v>
      </c>
      <c r="I121" s="64">
        <v>1</v>
      </c>
      <c r="J121" s="64">
        <v>1</v>
      </c>
      <c r="K121" s="65" t="s">
        <v>69</v>
      </c>
      <c r="L121" s="65" t="s">
        <v>69</v>
      </c>
      <c r="M121" s="65" t="s">
        <v>69</v>
      </c>
      <c r="N121" s="64"/>
      <c r="O121" s="64"/>
      <c r="P121" s="64">
        <f t="shared" si="43"/>
        <v>8040</v>
      </c>
      <c r="Q121" s="64"/>
      <c r="R121" s="64"/>
      <c r="S121" s="64">
        <f t="shared" ref="S121:S129" si="46">G121+P121</f>
        <v>206760</v>
      </c>
      <c r="T121" s="203" t="s">
        <v>623</v>
      </c>
      <c r="U121" s="54">
        <v>16560</v>
      </c>
      <c r="V121" s="54"/>
      <c r="W121" s="54"/>
      <c r="X121" s="55">
        <v>1</v>
      </c>
      <c r="Y121" s="54">
        <f t="shared" ref="Y121:Y128" si="47">U121+AB121</f>
        <v>17230</v>
      </c>
      <c r="Z121" s="54">
        <f t="shared" ref="Z121:Z129" si="48">(Y121-U121)</f>
        <v>670</v>
      </c>
      <c r="AA121" s="54">
        <f t="shared" ref="AA121:AA128" si="49">U121*4/100</f>
        <v>662.4</v>
      </c>
      <c r="AB121" s="54">
        <v>670</v>
      </c>
      <c r="AC121" s="100"/>
    </row>
    <row r="122" spans="1:29" s="66" customFormat="1" x14ac:dyDescent="0.5">
      <c r="A122" s="61">
        <v>100</v>
      </c>
      <c r="B122" s="62" t="s">
        <v>279</v>
      </c>
      <c r="C122" s="63"/>
      <c r="D122" s="63"/>
      <c r="E122" s="64">
        <v>1</v>
      </c>
      <c r="F122" s="64">
        <v>1</v>
      </c>
      <c r="G122" s="64">
        <f t="shared" si="45"/>
        <v>166320</v>
      </c>
      <c r="H122" s="64">
        <v>1</v>
      </c>
      <c r="I122" s="64">
        <v>1</v>
      </c>
      <c r="J122" s="64">
        <v>1</v>
      </c>
      <c r="K122" s="65" t="s">
        <v>69</v>
      </c>
      <c r="L122" s="65" t="s">
        <v>69</v>
      </c>
      <c r="M122" s="65" t="s">
        <v>69</v>
      </c>
      <c r="N122" s="64"/>
      <c r="O122" s="64"/>
      <c r="P122" s="64">
        <f t="shared" si="43"/>
        <v>6720</v>
      </c>
      <c r="Q122" s="64"/>
      <c r="R122" s="64"/>
      <c r="S122" s="64">
        <f t="shared" si="46"/>
        <v>173040</v>
      </c>
      <c r="T122" s="203" t="s">
        <v>624</v>
      </c>
      <c r="U122" s="54">
        <v>13860</v>
      </c>
      <c r="V122" s="54"/>
      <c r="W122" s="54"/>
      <c r="X122" s="55">
        <v>1</v>
      </c>
      <c r="Y122" s="54">
        <f t="shared" si="47"/>
        <v>14420</v>
      </c>
      <c r="Z122" s="54">
        <f t="shared" si="48"/>
        <v>560</v>
      </c>
      <c r="AA122" s="54">
        <f t="shared" si="49"/>
        <v>554.4</v>
      </c>
      <c r="AB122" s="54">
        <v>560</v>
      </c>
      <c r="AC122" s="100"/>
    </row>
    <row r="123" spans="1:29" s="66" customFormat="1" x14ac:dyDescent="0.5">
      <c r="A123" s="61">
        <v>101</v>
      </c>
      <c r="B123" s="62" t="s">
        <v>281</v>
      </c>
      <c r="C123" s="63"/>
      <c r="D123" s="63"/>
      <c r="E123" s="64">
        <v>1</v>
      </c>
      <c r="F123" s="64">
        <v>1</v>
      </c>
      <c r="G123" s="64">
        <f t="shared" si="45"/>
        <v>155400</v>
      </c>
      <c r="H123" s="64">
        <v>1</v>
      </c>
      <c r="I123" s="64">
        <v>1</v>
      </c>
      <c r="J123" s="64">
        <v>1</v>
      </c>
      <c r="K123" s="65" t="s">
        <v>69</v>
      </c>
      <c r="L123" s="65" t="s">
        <v>69</v>
      </c>
      <c r="M123" s="65" t="s">
        <v>69</v>
      </c>
      <c r="N123" s="64"/>
      <c r="O123" s="64"/>
      <c r="P123" s="64">
        <f t="shared" si="43"/>
        <v>6240</v>
      </c>
      <c r="Q123" s="64"/>
      <c r="R123" s="64"/>
      <c r="S123" s="64">
        <f t="shared" si="46"/>
        <v>161640</v>
      </c>
      <c r="T123" s="203" t="s">
        <v>626</v>
      </c>
      <c r="U123" s="54">
        <v>12950</v>
      </c>
      <c r="V123" s="54"/>
      <c r="W123" s="54"/>
      <c r="X123" s="55">
        <v>1</v>
      </c>
      <c r="Y123" s="54">
        <f t="shared" si="47"/>
        <v>13470</v>
      </c>
      <c r="Z123" s="54">
        <f t="shared" si="48"/>
        <v>520</v>
      </c>
      <c r="AA123" s="54">
        <f t="shared" si="49"/>
        <v>518</v>
      </c>
      <c r="AB123" s="54">
        <v>520</v>
      </c>
      <c r="AC123" s="100"/>
    </row>
    <row r="124" spans="1:29" s="66" customFormat="1" x14ac:dyDescent="0.5">
      <c r="A124" s="61">
        <v>102</v>
      </c>
      <c r="B124" s="62" t="s">
        <v>281</v>
      </c>
      <c r="C124" s="63"/>
      <c r="D124" s="63"/>
      <c r="E124" s="64">
        <v>1</v>
      </c>
      <c r="F124" s="64">
        <v>1</v>
      </c>
      <c r="G124" s="64">
        <f t="shared" si="45"/>
        <v>155280</v>
      </c>
      <c r="H124" s="64">
        <v>1</v>
      </c>
      <c r="I124" s="64">
        <v>1</v>
      </c>
      <c r="J124" s="64">
        <v>1</v>
      </c>
      <c r="K124" s="65" t="s">
        <v>69</v>
      </c>
      <c r="L124" s="65" t="s">
        <v>69</v>
      </c>
      <c r="M124" s="65" t="s">
        <v>69</v>
      </c>
      <c r="N124" s="64"/>
      <c r="O124" s="64"/>
      <c r="P124" s="64">
        <f t="shared" si="43"/>
        <v>6240</v>
      </c>
      <c r="Q124" s="64"/>
      <c r="R124" s="64"/>
      <c r="S124" s="64">
        <f t="shared" si="46"/>
        <v>161520</v>
      </c>
      <c r="T124" s="203" t="s">
        <v>628</v>
      </c>
      <c r="U124" s="54">
        <v>12940</v>
      </c>
      <c r="V124" s="54"/>
      <c r="W124" s="54"/>
      <c r="X124" s="55">
        <v>1</v>
      </c>
      <c r="Y124" s="54">
        <f t="shared" si="47"/>
        <v>13460</v>
      </c>
      <c r="Z124" s="54">
        <f t="shared" si="48"/>
        <v>520</v>
      </c>
      <c r="AA124" s="54">
        <f t="shared" si="49"/>
        <v>517.6</v>
      </c>
      <c r="AB124" s="54">
        <v>520</v>
      </c>
      <c r="AC124" s="100"/>
    </row>
    <row r="125" spans="1:29" s="66" customFormat="1" x14ac:dyDescent="0.5">
      <c r="A125" s="61">
        <v>103</v>
      </c>
      <c r="B125" s="62" t="s">
        <v>281</v>
      </c>
      <c r="C125" s="63"/>
      <c r="D125" s="63"/>
      <c r="E125" s="64">
        <v>1</v>
      </c>
      <c r="F125" s="64">
        <v>1</v>
      </c>
      <c r="G125" s="64">
        <f t="shared" si="45"/>
        <v>149280</v>
      </c>
      <c r="H125" s="64">
        <v>1</v>
      </c>
      <c r="I125" s="64">
        <v>1</v>
      </c>
      <c r="J125" s="64">
        <v>1</v>
      </c>
      <c r="K125" s="65" t="s">
        <v>69</v>
      </c>
      <c r="L125" s="65" t="s">
        <v>69</v>
      </c>
      <c r="M125" s="65" t="s">
        <v>69</v>
      </c>
      <c r="N125" s="64"/>
      <c r="O125" s="64"/>
      <c r="P125" s="64">
        <f t="shared" si="43"/>
        <v>6000</v>
      </c>
      <c r="Q125" s="64"/>
      <c r="R125" s="64"/>
      <c r="S125" s="64">
        <f t="shared" si="46"/>
        <v>155280</v>
      </c>
      <c r="T125" s="203" t="s">
        <v>630</v>
      </c>
      <c r="U125" s="54">
        <v>12440</v>
      </c>
      <c r="V125" s="54"/>
      <c r="W125" s="54"/>
      <c r="X125" s="55">
        <v>1</v>
      </c>
      <c r="Y125" s="54">
        <f t="shared" si="47"/>
        <v>12940</v>
      </c>
      <c r="Z125" s="54">
        <f t="shared" si="48"/>
        <v>500</v>
      </c>
      <c r="AA125" s="54">
        <f t="shared" si="49"/>
        <v>497.6</v>
      </c>
      <c r="AB125" s="54">
        <v>500</v>
      </c>
      <c r="AC125" s="100"/>
    </row>
    <row r="126" spans="1:29" s="66" customFormat="1" x14ac:dyDescent="0.5">
      <c r="A126" s="61">
        <v>104</v>
      </c>
      <c r="B126" s="62" t="s">
        <v>302</v>
      </c>
      <c r="C126" s="63"/>
      <c r="D126" s="63"/>
      <c r="E126" s="64">
        <v>1</v>
      </c>
      <c r="F126" s="64">
        <v>1</v>
      </c>
      <c r="G126" s="64">
        <f t="shared" si="45"/>
        <v>135000</v>
      </c>
      <c r="H126" s="64">
        <v>1</v>
      </c>
      <c r="I126" s="64">
        <v>1</v>
      </c>
      <c r="J126" s="64">
        <v>1</v>
      </c>
      <c r="K126" s="65" t="s">
        <v>69</v>
      </c>
      <c r="L126" s="65" t="s">
        <v>69</v>
      </c>
      <c r="M126" s="65" t="s">
        <v>69</v>
      </c>
      <c r="N126" s="64"/>
      <c r="O126" s="64"/>
      <c r="P126" s="64">
        <f t="shared" si="43"/>
        <v>5400</v>
      </c>
      <c r="Q126" s="64"/>
      <c r="R126" s="64"/>
      <c r="S126" s="64">
        <f t="shared" si="46"/>
        <v>140400</v>
      </c>
      <c r="T126" s="203" t="s">
        <v>632</v>
      </c>
      <c r="U126" s="54">
        <v>11250</v>
      </c>
      <c r="V126" s="54"/>
      <c r="W126" s="54"/>
      <c r="X126" s="55">
        <v>1</v>
      </c>
      <c r="Y126" s="54">
        <f t="shared" si="47"/>
        <v>11700</v>
      </c>
      <c r="Z126" s="54">
        <f t="shared" si="48"/>
        <v>450</v>
      </c>
      <c r="AA126" s="54">
        <f t="shared" si="49"/>
        <v>450</v>
      </c>
      <c r="AB126" s="54">
        <v>450</v>
      </c>
      <c r="AC126" s="100"/>
    </row>
    <row r="127" spans="1:29" s="66" customFormat="1" x14ac:dyDescent="0.5">
      <c r="A127" s="61">
        <v>105</v>
      </c>
      <c r="B127" s="62" t="s">
        <v>302</v>
      </c>
      <c r="C127" s="63"/>
      <c r="D127" s="63"/>
      <c r="E127" s="64">
        <v>1</v>
      </c>
      <c r="F127" s="64">
        <v>1</v>
      </c>
      <c r="G127" s="64">
        <f t="shared" si="45"/>
        <v>140880</v>
      </c>
      <c r="H127" s="64">
        <v>1</v>
      </c>
      <c r="I127" s="64">
        <v>1</v>
      </c>
      <c r="J127" s="64">
        <v>1</v>
      </c>
      <c r="K127" s="65" t="s">
        <v>69</v>
      </c>
      <c r="L127" s="65" t="s">
        <v>69</v>
      </c>
      <c r="M127" s="65" t="s">
        <v>69</v>
      </c>
      <c r="N127" s="64"/>
      <c r="O127" s="64"/>
      <c r="P127" s="64">
        <f t="shared" si="43"/>
        <v>5640</v>
      </c>
      <c r="Q127" s="64"/>
      <c r="R127" s="64"/>
      <c r="S127" s="64">
        <f t="shared" si="46"/>
        <v>146520</v>
      </c>
      <c r="T127" s="203" t="s">
        <v>634</v>
      </c>
      <c r="U127" s="54">
        <v>11740</v>
      </c>
      <c r="V127" s="54"/>
      <c r="W127" s="54"/>
      <c r="X127" s="55">
        <v>1</v>
      </c>
      <c r="Y127" s="54">
        <f t="shared" si="47"/>
        <v>12210</v>
      </c>
      <c r="Z127" s="54">
        <f t="shared" si="48"/>
        <v>470</v>
      </c>
      <c r="AA127" s="54">
        <f t="shared" si="49"/>
        <v>469.6</v>
      </c>
      <c r="AB127" s="54">
        <v>470</v>
      </c>
      <c r="AC127" s="100"/>
    </row>
    <row r="128" spans="1:29" s="66" customFormat="1" x14ac:dyDescent="0.5">
      <c r="A128" s="61">
        <v>106</v>
      </c>
      <c r="B128" s="62" t="s">
        <v>97</v>
      </c>
      <c r="C128" s="63"/>
      <c r="D128" s="63"/>
      <c r="E128" s="64">
        <v>1</v>
      </c>
      <c r="F128" s="64">
        <v>1</v>
      </c>
      <c r="G128" s="64">
        <f t="shared" si="45"/>
        <v>140400</v>
      </c>
      <c r="H128" s="64">
        <v>1</v>
      </c>
      <c r="I128" s="64">
        <v>1</v>
      </c>
      <c r="J128" s="64">
        <v>1</v>
      </c>
      <c r="K128" s="65" t="s">
        <v>69</v>
      </c>
      <c r="L128" s="65" t="s">
        <v>69</v>
      </c>
      <c r="M128" s="65" t="s">
        <v>69</v>
      </c>
      <c r="N128" s="64"/>
      <c r="O128" s="64"/>
      <c r="P128" s="64">
        <f t="shared" si="43"/>
        <v>5640</v>
      </c>
      <c r="Q128" s="64"/>
      <c r="R128" s="64"/>
      <c r="S128" s="64">
        <f t="shared" si="46"/>
        <v>146040</v>
      </c>
      <c r="T128" s="203" t="s">
        <v>636</v>
      </c>
      <c r="U128" s="54">
        <v>11700</v>
      </c>
      <c r="V128" s="54"/>
      <c r="W128" s="54"/>
      <c r="X128" s="55">
        <v>1</v>
      </c>
      <c r="Y128" s="54">
        <f t="shared" si="47"/>
        <v>12170</v>
      </c>
      <c r="Z128" s="54">
        <f t="shared" si="48"/>
        <v>470</v>
      </c>
      <c r="AA128" s="54">
        <f t="shared" si="49"/>
        <v>468</v>
      </c>
      <c r="AB128" s="54">
        <v>470</v>
      </c>
      <c r="AC128" s="100"/>
    </row>
    <row r="129" spans="1:29" s="66" customFormat="1" x14ac:dyDescent="0.5">
      <c r="A129" s="61">
        <v>107</v>
      </c>
      <c r="B129" s="62" t="s">
        <v>110</v>
      </c>
      <c r="C129" s="63"/>
      <c r="D129" s="63"/>
      <c r="E129" s="64">
        <v>1</v>
      </c>
      <c r="F129" s="64">
        <v>1</v>
      </c>
      <c r="G129" s="64">
        <f t="shared" si="45"/>
        <v>108000</v>
      </c>
      <c r="H129" s="64">
        <v>1</v>
      </c>
      <c r="I129" s="64">
        <v>1</v>
      </c>
      <c r="J129" s="64">
        <v>1</v>
      </c>
      <c r="K129" s="65" t="s">
        <v>69</v>
      </c>
      <c r="L129" s="65" t="s">
        <v>69</v>
      </c>
      <c r="M129" s="65" t="s">
        <v>69</v>
      </c>
      <c r="N129" s="64"/>
      <c r="O129" s="64"/>
      <c r="P129" s="64">
        <f t="shared" si="43"/>
        <v>0</v>
      </c>
      <c r="Q129" s="64"/>
      <c r="R129" s="64"/>
      <c r="S129" s="64">
        <f t="shared" si="46"/>
        <v>108000</v>
      </c>
      <c r="T129" s="205" t="s">
        <v>755</v>
      </c>
      <c r="U129" s="54">
        <v>9000</v>
      </c>
      <c r="V129" s="54"/>
      <c r="W129" s="54"/>
      <c r="X129" s="55">
        <v>1</v>
      </c>
      <c r="Y129" s="54">
        <v>9000</v>
      </c>
      <c r="Z129" s="54">
        <f t="shared" si="48"/>
        <v>0</v>
      </c>
      <c r="AA129" s="54"/>
      <c r="AB129" s="54"/>
      <c r="AC129" s="100"/>
    </row>
    <row r="130" spans="1:29" s="66" customFormat="1" x14ac:dyDescent="0.5">
      <c r="A130" s="61">
        <v>108</v>
      </c>
      <c r="B130" s="62" t="s">
        <v>110</v>
      </c>
      <c r="C130" s="63"/>
      <c r="D130" s="63"/>
      <c r="E130" s="64">
        <v>1</v>
      </c>
      <c r="F130" s="64">
        <v>1</v>
      </c>
      <c r="G130" s="64">
        <f t="shared" si="45"/>
        <v>108000</v>
      </c>
      <c r="H130" s="64">
        <v>1</v>
      </c>
      <c r="I130" s="64">
        <v>1</v>
      </c>
      <c r="J130" s="64">
        <v>1</v>
      </c>
      <c r="K130" s="65" t="s">
        <v>69</v>
      </c>
      <c r="L130" s="65" t="s">
        <v>69</v>
      </c>
      <c r="M130" s="65" t="s">
        <v>69</v>
      </c>
      <c r="N130" s="64"/>
      <c r="O130" s="64"/>
      <c r="P130" s="64">
        <f t="shared" ref="P130:P131" si="50">(Y130-U130)*12*X130</f>
        <v>0</v>
      </c>
      <c r="Q130" s="64"/>
      <c r="R130" s="64"/>
      <c r="S130" s="64">
        <f t="shared" ref="S130:S131" si="51">G130+P130</f>
        <v>108000</v>
      </c>
      <c r="T130" s="205" t="s">
        <v>637</v>
      </c>
      <c r="U130" s="54">
        <v>9000</v>
      </c>
      <c r="V130" s="54"/>
      <c r="W130" s="54"/>
      <c r="X130" s="55">
        <v>1</v>
      </c>
      <c r="Y130" s="54">
        <v>9000</v>
      </c>
      <c r="Z130" s="54">
        <f t="shared" ref="Z130:Z131" si="52">(Y130-U130)</f>
        <v>0</v>
      </c>
      <c r="AA130" s="54"/>
      <c r="AB130" s="54"/>
      <c r="AC130" s="100"/>
    </row>
    <row r="131" spans="1:29" s="66" customFormat="1" x14ac:dyDescent="0.5">
      <c r="A131" s="61">
        <v>109</v>
      </c>
      <c r="B131" s="62" t="s">
        <v>110</v>
      </c>
      <c r="C131" s="63"/>
      <c r="D131" s="63"/>
      <c r="E131" s="64">
        <v>1</v>
      </c>
      <c r="F131" s="64">
        <v>1</v>
      </c>
      <c r="G131" s="64">
        <f t="shared" si="45"/>
        <v>108000</v>
      </c>
      <c r="H131" s="64">
        <v>1</v>
      </c>
      <c r="I131" s="64">
        <v>1</v>
      </c>
      <c r="J131" s="64">
        <v>1</v>
      </c>
      <c r="K131" s="65" t="s">
        <v>69</v>
      </c>
      <c r="L131" s="65" t="s">
        <v>69</v>
      </c>
      <c r="M131" s="65" t="s">
        <v>69</v>
      </c>
      <c r="N131" s="64"/>
      <c r="O131" s="64"/>
      <c r="P131" s="64">
        <f t="shared" si="50"/>
        <v>0</v>
      </c>
      <c r="Q131" s="64"/>
      <c r="R131" s="64"/>
      <c r="S131" s="64">
        <f t="shared" si="51"/>
        <v>108000</v>
      </c>
      <c r="T131" s="205" t="s">
        <v>638</v>
      </c>
      <c r="U131" s="54">
        <v>9000</v>
      </c>
      <c r="V131" s="54"/>
      <c r="W131" s="54"/>
      <c r="X131" s="55">
        <v>1</v>
      </c>
      <c r="Y131" s="54">
        <v>9000</v>
      </c>
      <c r="Z131" s="54">
        <f t="shared" si="52"/>
        <v>0</v>
      </c>
      <c r="AA131" s="54"/>
      <c r="AB131" s="54"/>
      <c r="AC131" s="100"/>
    </row>
    <row r="132" spans="1:29" s="66" customFormat="1" x14ac:dyDescent="0.5">
      <c r="A132" s="61">
        <v>110</v>
      </c>
      <c r="B132" s="62" t="s">
        <v>233</v>
      </c>
      <c r="C132" s="63"/>
      <c r="D132" s="63"/>
      <c r="E132" s="64">
        <v>1</v>
      </c>
      <c r="F132" s="64">
        <v>1</v>
      </c>
      <c r="G132" s="64">
        <f t="shared" si="45"/>
        <v>108000</v>
      </c>
      <c r="H132" s="64">
        <v>1</v>
      </c>
      <c r="I132" s="64">
        <v>1</v>
      </c>
      <c r="J132" s="64">
        <v>1</v>
      </c>
      <c r="K132" s="65" t="s">
        <v>69</v>
      </c>
      <c r="L132" s="65" t="s">
        <v>69</v>
      </c>
      <c r="M132" s="65" t="s">
        <v>69</v>
      </c>
      <c r="N132" s="64"/>
      <c r="O132" s="64"/>
      <c r="P132" s="64">
        <f t="shared" ref="P132:P146" si="53">(Y132-U132)*12*X132</f>
        <v>0</v>
      </c>
      <c r="Q132" s="64"/>
      <c r="R132" s="64"/>
      <c r="S132" s="64">
        <f t="shared" ref="S132:S146" si="54">G132+P132</f>
        <v>108000</v>
      </c>
      <c r="T132" s="205" t="s">
        <v>635</v>
      </c>
      <c r="U132" s="54">
        <v>9000</v>
      </c>
      <c r="V132" s="54"/>
      <c r="W132" s="54"/>
      <c r="X132" s="55">
        <v>1</v>
      </c>
      <c r="Y132" s="54">
        <v>9000</v>
      </c>
      <c r="Z132" s="54">
        <f t="shared" ref="Z132:Z146" si="55">(Y132-U132)</f>
        <v>0</v>
      </c>
      <c r="AA132" s="54"/>
      <c r="AB132" s="54"/>
      <c r="AC132" s="100"/>
    </row>
    <row r="133" spans="1:29" s="66" customFormat="1" x14ac:dyDescent="0.5">
      <c r="A133" s="61">
        <v>111</v>
      </c>
      <c r="B133" s="62" t="s">
        <v>233</v>
      </c>
      <c r="C133" s="63"/>
      <c r="D133" s="63"/>
      <c r="E133" s="64">
        <v>1</v>
      </c>
      <c r="F133" s="64">
        <v>1</v>
      </c>
      <c r="G133" s="64">
        <f t="shared" si="45"/>
        <v>108000</v>
      </c>
      <c r="H133" s="64">
        <v>1</v>
      </c>
      <c r="I133" s="64">
        <v>1</v>
      </c>
      <c r="J133" s="64">
        <v>1</v>
      </c>
      <c r="K133" s="65" t="s">
        <v>69</v>
      </c>
      <c r="L133" s="65" t="s">
        <v>69</v>
      </c>
      <c r="M133" s="65" t="s">
        <v>69</v>
      </c>
      <c r="N133" s="64"/>
      <c r="O133" s="64"/>
      <c r="P133" s="64">
        <f t="shared" si="53"/>
        <v>0</v>
      </c>
      <c r="Q133" s="64"/>
      <c r="R133" s="64"/>
      <c r="S133" s="64">
        <f t="shared" si="54"/>
        <v>108000</v>
      </c>
      <c r="T133" s="205" t="s">
        <v>633</v>
      </c>
      <c r="U133" s="54">
        <v>9000</v>
      </c>
      <c r="V133" s="54"/>
      <c r="W133" s="54"/>
      <c r="X133" s="55">
        <v>1</v>
      </c>
      <c r="Y133" s="54">
        <v>9000</v>
      </c>
      <c r="Z133" s="54">
        <f t="shared" si="55"/>
        <v>0</v>
      </c>
      <c r="AA133" s="54"/>
      <c r="AB133" s="54"/>
      <c r="AC133" s="100"/>
    </row>
    <row r="134" spans="1:29" s="66" customFormat="1" x14ac:dyDescent="0.5">
      <c r="A134" s="61">
        <v>112</v>
      </c>
      <c r="B134" s="62" t="s">
        <v>233</v>
      </c>
      <c r="C134" s="63"/>
      <c r="D134" s="63"/>
      <c r="E134" s="64">
        <v>1</v>
      </c>
      <c r="F134" s="64">
        <v>1</v>
      </c>
      <c r="G134" s="64">
        <f t="shared" si="45"/>
        <v>108000</v>
      </c>
      <c r="H134" s="64">
        <v>1</v>
      </c>
      <c r="I134" s="64">
        <v>1</v>
      </c>
      <c r="J134" s="64">
        <v>1</v>
      </c>
      <c r="K134" s="65" t="s">
        <v>69</v>
      </c>
      <c r="L134" s="65" t="s">
        <v>69</v>
      </c>
      <c r="M134" s="65" t="s">
        <v>69</v>
      </c>
      <c r="N134" s="64"/>
      <c r="O134" s="64"/>
      <c r="P134" s="64">
        <f t="shared" si="53"/>
        <v>0</v>
      </c>
      <c r="Q134" s="64"/>
      <c r="R134" s="64"/>
      <c r="S134" s="64">
        <f t="shared" si="54"/>
        <v>108000</v>
      </c>
      <c r="T134" s="205" t="s">
        <v>631</v>
      </c>
      <c r="U134" s="54">
        <v>9000</v>
      </c>
      <c r="V134" s="54"/>
      <c r="W134" s="54"/>
      <c r="X134" s="55">
        <v>1</v>
      </c>
      <c r="Y134" s="54">
        <v>9000</v>
      </c>
      <c r="Z134" s="54">
        <f t="shared" si="55"/>
        <v>0</v>
      </c>
      <c r="AA134" s="54"/>
      <c r="AB134" s="54"/>
      <c r="AC134" s="100"/>
    </row>
    <row r="135" spans="1:29" s="66" customFormat="1" x14ac:dyDescent="0.5">
      <c r="A135" s="61">
        <v>113</v>
      </c>
      <c r="B135" s="62" t="s">
        <v>233</v>
      </c>
      <c r="C135" s="63"/>
      <c r="D135" s="63"/>
      <c r="E135" s="64">
        <v>1</v>
      </c>
      <c r="F135" s="64">
        <v>1</v>
      </c>
      <c r="G135" s="64">
        <f t="shared" si="45"/>
        <v>108000</v>
      </c>
      <c r="H135" s="64">
        <v>1</v>
      </c>
      <c r="I135" s="64">
        <v>1</v>
      </c>
      <c r="J135" s="64">
        <v>1</v>
      </c>
      <c r="K135" s="65" t="s">
        <v>69</v>
      </c>
      <c r="L135" s="65" t="s">
        <v>69</v>
      </c>
      <c r="M135" s="65" t="s">
        <v>69</v>
      </c>
      <c r="N135" s="64"/>
      <c r="O135" s="64"/>
      <c r="P135" s="64">
        <f t="shared" si="53"/>
        <v>0</v>
      </c>
      <c r="Q135" s="64"/>
      <c r="R135" s="64"/>
      <c r="S135" s="64">
        <f t="shared" si="54"/>
        <v>108000</v>
      </c>
      <c r="T135" s="205" t="s">
        <v>774</v>
      </c>
      <c r="U135" s="54">
        <v>9000</v>
      </c>
      <c r="V135" s="54"/>
      <c r="W135" s="54"/>
      <c r="X135" s="55">
        <v>1</v>
      </c>
      <c r="Y135" s="54">
        <v>9000</v>
      </c>
      <c r="Z135" s="54">
        <f t="shared" si="55"/>
        <v>0</v>
      </c>
      <c r="AA135" s="54"/>
      <c r="AB135" s="54"/>
      <c r="AC135" s="100"/>
    </row>
    <row r="136" spans="1:29" s="66" customFormat="1" x14ac:dyDescent="0.5">
      <c r="A136" s="61">
        <v>114</v>
      </c>
      <c r="B136" s="62" t="s">
        <v>233</v>
      </c>
      <c r="C136" s="63"/>
      <c r="D136" s="63"/>
      <c r="E136" s="64">
        <v>1</v>
      </c>
      <c r="F136" s="64">
        <v>1</v>
      </c>
      <c r="G136" s="64">
        <f t="shared" si="45"/>
        <v>108000</v>
      </c>
      <c r="H136" s="64">
        <v>1</v>
      </c>
      <c r="I136" s="64">
        <v>1</v>
      </c>
      <c r="J136" s="64">
        <v>1</v>
      </c>
      <c r="K136" s="65" t="s">
        <v>69</v>
      </c>
      <c r="L136" s="65" t="s">
        <v>69</v>
      </c>
      <c r="M136" s="65" t="s">
        <v>69</v>
      </c>
      <c r="N136" s="64"/>
      <c r="O136" s="64"/>
      <c r="P136" s="64">
        <f t="shared" si="53"/>
        <v>0</v>
      </c>
      <c r="Q136" s="64"/>
      <c r="R136" s="64"/>
      <c r="S136" s="64">
        <f t="shared" si="54"/>
        <v>108000</v>
      </c>
      <c r="T136" s="205" t="s">
        <v>627</v>
      </c>
      <c r="U136" s="54">
        <v>9000</v>
      </c>
      <c r="V136" s="54"/>
      <c r="W136" s="54"/>
      <c r="X136" s="55">
        <v>1</v>
      </c>
      <c r="Y136" s="54">
        <v>9000</v>
      </c>
      <c r="Z136" s="54">
        <f t="shared" si="55"/>
        <v>0</v>
      </c>
      <c r="AA136" s="54"/>
      <c r="AB136" s="54"/>
      <c r="AC136" s="100"/>
    </row>
    <row r="137" spans="1:29" s="66" customFormat="1" x14ac:dyDescent="0.5">
      <c r="A137" s="61">
        <v>115</v>
      </c>
      <c r="B137" s="62" t="s">
        <v>233</v>
      </c>
      <c r="C137" s="63"/>
      <c r="D137" s="63"/>
      <c r="E137" s="64">
        <v>1</v>
      </c>
      <c r="F137" s="64">
        <v>1</v>
      </c>
      <c r="G137" s="64">
        <f t="shared" si="45"/>
        <v>108000</v>
      </c>
      <c r="H137" s="64">
        <v>1</v>
      </c>
      <c r="I137" s="64">
        <v>1</v>
      </c>
      <c r="J137" s="64">
        <v>1</v>
      </c>
      <c r="K137" s="65" t="s">
        <v>69</v>
      </c>
      <c r="L137" s="65" t="s">
        <v>69</v>
      </c>
      <c r="M137" s="65" t="s">
        <v>69</v>
      </c>
      <c r="N137" s="64"/>
      <c r="O137" s="64"/>
      <c r="P137" s="64">
        <f t="shared" si="53"/>
        <v>0</v>
      </c>
      <c r="Q137" s="64"/>
      <c r="R137" s="64"/>
      <c r="S137" s="64">
        <f t="shared" si="54"/>
        <v>108000</v>
      </c>
      <c r="T137" s="205" t="s">
        <v>625</v>
      </c>
      <c r="U137" s="54">
        <v>9000</v>
      </c>
      <c r="V137" s="54"/>
      <c r="W137" s="54"/>
      <c r="X137" s="55">
        <v>1</v>
      </c>
      <c r="Y137" s="54">
        <v>9000</v>
      </c>
      <c r="Z137" s="54">
        <f t="shared" si="55"/>
        <v>0</v>
      </c>
      <c r="AA137" s="54"/>
      <c r="AB137" s="54"/>
      <c r="AC137" s="100"/>
    </row>
    <row r="138" spans="1:29" s="66" customFormat="1" x14ac:dyDescent="0.5">
      <c r="A138" s="61">
        <v>116</v>
      </c>
      <c r="B138" s="62" t="s">
        <v>233</v>
      </c>
      <c r="C138" s="63"/>
      <c r="D138" s="63"/>
      <c r="E138" s="64">
        <v>1</v>
      </c>
      <c r="F138" s="64">
        <v>1</v>
      </c>
      <c r="G138" s="64">
        <f t="shared" si="45"/>
        <v>108000</v>
      </c>
      <c r="H138" s="64">
        <v>1</v>
      </c>
      <c r="I138" s="64">
        <v>1</v>
      </c>
      <c r="J138" s="64">
        <v>1</v>
      </c>
      <c r="K138" s="65" t="s">
        <v>69</v>
      </c>
      <c r="L138" s="65" t="s">
        <v>69</v>
      </c>
      <c r="M138" s="65" t="s">
        <v>69</v>
      </c>
      <c r="N138" s="64"/>
      <c r="O138" s="64"/>
      <c r="P138" s="64">
        <f t="shared" si="53"/>
        <v>0</v>
      </c>
      <c r="Q138" s="64"/>
      <c r="R138" s="64"/>
      <c r="S138" s="64">
        <f t="shared" si="54"/>
        <v>108000</v>
      </c>
      <c r="T138" s="205" t="s">
        <v>612</v>
      </c>
      <c r="U138" s="54">
        <v>9000</v>
      </c>
      <c r="V138" s="54"/>
      <c r="W138" s="54"/>
      <c r="X138" s="55">
        <v>1</v>
      </c>
      <c r="Y138" s="54">
        <v>9000</v>
      </c>
      <c r="Z138" s="54">
        <f t="shared" si="55"/>
        <v>0</v>
      </c>
      <c r="AA138" s="54"/>
      <c r="AB138" s="54"/>
      <c r="AC138" s="100"/>
    </row>
    <row r="139" spans="1:29" s="66" customFormat="1" x14ac:dyDescent="0.5">
      <c r="A139" s="61">
        <v>117</v>
      </c>
      <c r="B139" s="62" t="s">
        <v>233</v>
      </c>
      <c r="C139" s="63"/>
      <c r="D139" s="63"/>
      <c r="E139" s="64">
        <v>1</v>
      </c>
      <c r="F139" s="64">
        <v>1</v>
      </c>
      <c r="G139" s="64">
        <f t="shared" si="45"/>
        <v>108000</v>
      </c>
      <c r="H139" s="64">
        <v>1</v>
      </c>
      <c r="I139" s="64">
        <v>1</v>
      </c>
      <c r="J139" s="64">
        <v>1</v>
      </c>
      <c r="K139" s="65" t="s">
        <v>69</v>
      </c>
      <c r="L139" s="65" t="s">
        <v>69</v>
      </c>
      <c r="M139" s="65" t="s">
        <v>69</v>
      </c>
      <c r="N139" s="64"/>
      <c r="O139" s="64"/>
      <c r="P139" s="64">
        <f t="shared" si="53"/>
        <v>0</v>
      </c>
      <c r="Q139" s="64"/>
      <c r="R139" s="64"/>
      <c r="S139" s="64">
        <f t="shared" si="54"/>
        <v>108000</v>
      </c>
      <c r="T139" s="205" t="s">
        <v>613</v>
      </c>
      <c r="U139" s="54">
        <v>9000</v>
      </c>
      <c r="V139" s="54"/>
      <c r="W139" s="54"/>
      <c r="X139" s="55">
        <v>1</v>
      </c>
      <c r="Y139" s="54">
        <v>9000</v>
      </c>
      <c r="Z139" s="54">
        <f t="shared" si="55"/>
        <v>0</v>
      </c>
      <c r="AA139" s="54"/>
      <c r="AB139" s="54"/>
      <c r="AC139" s="100"/>
    </row>
    <row r="140" spans="1:29" s="66" customFormat="1" x14ac:dyDescent="0.5">
      <c r="A140" s="61">
        <v>118</v>
      </c>
      <c r="B140" s="62" t="s">
        <v>233</v>
      </c>
      <c r="C140" s="63"/>
      <c r="D140" s="63"/>
      <c r="E140" s="64">
        <v>1</v>
      </c>
      <c r="F140" s="64">
        <v>1</v>
      </c>
      <c r="G140" s="64">
        <f t="shared" si="45"/>
        <v>108000</v>
      </c>
      <c r="H140" s="64">
        <v>1</v>
      </c>
      <c r="I140" s="64">
        <v>1</v>
      </c>
      <c r="J140" s="64">
        <v>1</v>
      </c>
      <c r="K140" s="65" t="s">
        <v>69</v>
      </c>
      <c r="L140" s="65" t="s">
        <v>69</v>
      </c>
      <c r="M140" s="65" t="s">
        <v>69</v>
      </c>
      <c r="N140" s="64"/>
      <c r="O140" s="64"/>
      <c r="P140" s="64">
        <f t="shared" si="53"/>
        <v>0</v>
      </c>
      <c r="Q140" s="64"/>
      <c r="R140" s="64"/>
      <c r="S140" s="64">
        <f t="shared" si="54"/>
        <v>108000</v>
      </c>
      <c r="T140" s="205" t="s">
        <v>612</v>
      </c>
      <c r="U140" s="54">
        <v>9000</v>
      </c>
      <c r="V140" s="54"/>
      <c r="W140" s="54"/>
      <c r="X140" s="55">
        <v>1</v>
      </c>
      <c r="Y140" s="54">
        <v>9000</v>
      </c>
      <c r="Z140" s="54">
        <f t="shared" si="55"/>
        <v>0</v>
      </c>
      <c r="AA140" s="54"/>
      <c r="AB140" s="54"/>
      <c r="AC140" s="100"/>
    </row>
    <row r="141" spans="1:29" s="66" customFormat="1" x14ac:dyDescent="0.5">
      <c r="A141" s="61">
        <v>119</v>
      </c>
      <c r="B141" s="62" t="s">
        <v>233</v>
      </c>
      <c r="C141" s="63"/>
      <c r="D141" s="63"/>
      <c r="E141" s="64">
        <v>1</v>
      </c>
      <c r="F141" s="64">
        <v>1</v>
      </c>
      <c r="G141" s="64">
        <f t="shared" si="45"/>
        <v>108000</v>
      </c>
      <c r="H141" s="64">
        <v>1</v>
      </c>
      <c r="I141" s="64">
        <v>1</v>
      </c>
      <c r="J141" s="64">
        <v>1</v>
      </c>
      <c r="K141" s="65" t="s">
        <v>69</v>
      </c>
      <c r="L141" s="65" t="s">
        <v>69</v>
      </c>
      <c r="M141" s="65" t="s">
        <v>69</v>
      </c>
      <c r="N141" s="64"/>
      <c r="O141" s="64"/>
      <c r="P141" s="64">
        <f t="shared" si="53"/>
        <v>0</v>
      </c>
      <c r="Q141" s="64"/>
      <c r="R141" s="64"/>
      <c r="S141" s="64">
        <f t="shared" si="54"/>
        <v>108000</v>
      </c>
      <c r="T141" s="205" t="s">
        <v>621</v>
      </c>
      <c r="U141" s="54">
        <v>9000</v>
      </c>
      <c r="V141" s="54"/>
      <c r="W141" s="54"/>
      <c r="X141" s="55">
        <v>1</v>
      </c>
      <c r="Y141" s="54">
        <v>9000</v>
      </c>
      <c r="Z141" s="54">
        <f t="shared" si="55"/>
        <v>0</v>
      </c>
      <c r="AA141" s="54"/>
      <c r="AB141" s="54"/>
      <c r="AC141" s="100"/>
    </row>
    <row r="142" spans="1:29" s="66" customFormat="1" x14ac:dyDescent="0.5">
      <c r="A142" s="61">
        <v>120</v>
      </c>
      <c r="B142" s="62" t="s">
        <v>233</v>
      </c>
      <c r="C142" s="63"/>
      <c r="D142" s="63"/>
      <c r="E142" s="64">
        <v>1</v>
      </c>
      <c r="F142" s="64">
        <v>1</v>
      </c>
      <c r="G142" s="64">
        <f t="shared" si="45"/>
        <v>108000</v>
      </c>
      <c r="H142" s="64">
        <v>1</v>
      </c>
      <c r="I142" s="64">
        <v>1</v>
      </c>
      <c r="J142" s="64">
        <v>1</v>
      </c>
      <c r="K142" s="65" t="s">
        <v>69</v>
      </c>
      <c r="L142" s="65" t="s">
        <v>69</v>
      </c>
      <c r="M142" s="65" t="s">
        <v>69</v>
      </c>
      <c r="N142" s="64"/>
      <c r="O142" s="64"/>
      <c r="P142" s="64">
        <f t="shared" si="53"/>
        <v>0</v>
      </c>
      <c r="Q142" s="64"/>
      <c r="R142" s="64"/>
      <c r="S142" s="64">
        <f t="shared" si="54"/>
        <v>108000</v>
      </c>
      <c r="T142" s="205" t="s">
        <v>620</v>
      </c>
      <c r="U142" s="54">
        <v>9000</v>
      </c>
      <c r="V142" s="54"/>
      <c r="W142" s="54"/>
      <c r="X142" s="55">
        <v>1</v>
      </c>
      <c r="Y142" s="54">
        <v>9000</v>
      </c>
      <c r="Z142" s="54">
        <f t="shared" si="55"/>
        <v>0</v>
      </c>
      <c r="AA142" s="54"/>
      <c r="AB142" s="54"/>
      <c r="AC142" s="100"/>
    </row>
    <row r="143" spans="1:29" s="66" customFormat="1" x14ac:dyDescent="0.5">
      <c r="A143" s="61">
        <v>121</v>
      </c>
      <c r="B143" s="62" t="s">
        <v>233</v>
      </c>
      <c r="C143" s="63"/>
      <c r="D143" s="63"/>
      <c r="E143" s="64">
        <v>1</v>
      </c>
      <c r="F143" s="64">
        <v>1</v>
      </c>
      <c r="G143" s="64">
        <f t="shared" si="45"/>
        <v>108000</v>
      </c>
      <c r="H143" s="64">
        <v>1</v>
      </c>
      <c r="I143" s="64">
        <v>1</v>
      </c>
      <c r="J143" s="64">
        <v>1</v>
      </c>
      <c r="K143" s="65" t="s">
        <v>69</v>
      </c>
      <c r="L143" s="65" t="s">
        <v>69</v>
      </c>
      <c r="M143" s="65" t="s">
        <v>69</v>
      </c>
      <c r="N143" s="64"/>
      <c r="O143" s="64"/>
      <c r="P143" s="64">
        <f t="shared" si="53"/>
        <v>0</v>
      </c>
      <c r="Q143" s="64"/>
      <c r="R143" s="64"/>
      <c r="S143" s="64">
        <f t="shared" si="54"/>
        <v>108000</v>
      </c>
      <c r="T143" s="205" t="s">
        <v>619</v>
      </c>
      <c r="U143" s="54">
        <v>9000</v>
      </c>
      <c r="V143" s="54"/>
      <c r="W143" s="54"/>
      <c r="X143" s="55">
        <v>1</v>
      </c>
      <c r="Y143" s="54">
        <v>9000</v>
      </c>
      <c r="Z143" s="54">
        <f t="shared" si="55"/>
        <v>0</v>
      </c>
      <c r="AA143" s="54"/>
      <c r="AB143" s="54"/>
      <c r="AC143" s="100"/>
    </row>
    <row r="144" spans="1:29" s="66" customFormat="1" x14ac:dyDescent="0.5">
      <c r="A144" s="61">
        <v>122</v>
      </c>
      <c r="B144" s="62" t="s">
        <v>233</v>
      </c>
      <c r="C144" s="63"/>
      <c r="D144" s="63"/>
      <c r="E144" s="64">
        <v>1</v>
      </c>
      <c r="F144" s="64">
        <v>1</v>
      </c>
      <c r="G144" s="64">
        <f t="shared" si="45"/>
        <v>108000</v>
      </c>
      <c r="H144" s="64">
        <v>1</v>
      </c>
      <c r="I144" s="64">
        <v>1</v>
      </c>
      <c r="J144" s="64">
        <v>1</v>
      </c>
      <c r="K144" s="65" t="s">
        <v>69</v>
      </c>
      <c r="L144" s="65" t="s">
        <v>69</v>
      </c>
      <c r="M144" s="65" t="s">
        <v>69</v>
      </c>
      <c r="N144" s="64"/>
      <c r="O144" s="64"/>
      <c r="P144" s="64">
        <f t="shared" si="53"/>
        <v>0</v>
      </c>
      <c r="Q144" s="64"/>
      <c r="R144" s="64"/>
      <c r="S144" s="64">
        <f t="shared" si="54"/>
        <v>108000</v>
      </c>
      <c r="T144" s="205" t="s">
        <v>617</v>
      </c>
      <c r="U144" s="54">
        <v>9000</v>
      </c>
      <c r="V144" s="54"/>
      <c r="W144" s="54"/>
      <c r="X144" s="55">
        <v>1</v>
      </c>
      <c r="Y144" s="54">
        <v>9000</v>
      </c>
      <c r="Z144" s="54">
        <f t="shared" si="55"/>
        <v>0</v>
      </c>
      <c r="AA144" s="54"/>
      <c r="AB144" s="54"/>
      <c r="AC144" s="100"/>
    </row>
    <row r="145" spans="1:29" s="66" customFormat="1" x14ac:dyDescent="0.5">
      <c r="A145" s="61">
        <v>123</v>
      </c>
      <c r="B145" s="62" t="s">
        <v>233</v>
      </c>
      <c r="C145" s="63"/>
      <c r="D145" s="63"/>
      <c r="E145" s="64">
        <v>1</v>
      </c>
      <c r="F145" s="64">
        <v>1</v>
      </c>
      <c r="G145" s="64">
        <f t="shared" si="45"/>
        <v>108000</v>
      </c>
      <c r="H145" s="64">
        <v>1</v>
      </c>
      <c r="I145" s="64">
        <v>1</v>
      </c>
      <c r="J145" s="64">
        <v>1</v>
      </c>
      <c r="K145" s="65" t="s">
        <v>69</v>
      </c>
      <c r="L145" s="65" t="s">
        <v>69</v>
      </c>
      <c r="M145" s="65" t="s">
        <v>69</v>
      </c>
      <c r="N145" s="64"/>
      <c r="O145" s="64"/>
      <c r="P145" s="64">
        <f t="shared" si="53"/>
        <v>0</v>
      </c>
      <c r="Q145" s="64"/>
      <c r="R145" s="64"/>
      <c r="S145" s="64">
        <f t="shared" si="54"/>
        <v>108000</v>
      </c>
      <c r="T145" s="205" t="s">
        <v>615</v>
      </c>
      <c r="U145" s="54">
        <v>9000</v>
      </c>
      <c r="V145" s="54"/>
      <c r="W145" s="54"/>
      <c r="X145" s="55">
        <v>1</v>
      </c>
      <c r="Y145" s="54">
        <v>9000</v>
      </c>
      <c r="Z145" s="54">
        <f t="shared" si="55"/>
        <v>0</v>
      </c>
      <c r="AA145" s="54"/>
      <c r="AB145" s="54"/>
      <c r="AC145" s="100"/>
    </row>
    <row r="146" spans="1:29" s="66" customFormat="1" x14ac:dyDescent="0.5">
      <c r="A146" s="61">
        <v>124</v>
      </c>
      <c r="B146" s="62" t="s">
        <v>233</v>
      </c>
      <c r="C146" s="63"/>
      <c r="D146" s="63"/>
      <c r="E146" s="64">
        <v>1</v>
      </c>
      <c r="F146" s="64">
        <v>1</v>
      </c>
      <c r="G146" s="64">
        <f t="shared" si="45"/>
        <v>108000</v>
      </c>
      <c r="H146" s="64">
        <v>1</v>
      </c>
      <c r="I146" s="64">
        <v>1</v>
      </c>
      <c r="J146" s="64">
        <v>1</v>
      </c>
      <c r="K146" s="65" t="s">
        <v>69</v>
      </c>
      <c r="L146" s="65" t="s">
        <v>69</v>
      </c>
      <c r="M146" s="65" t="s">
        <v>69</v>
      </c>
      <c r="N146" s="64"/>
      <c r="O146" s="64"/>
      <c r="P146" s="64">
        <f t="shared" si="53"/>
        <v>0</v>
      </c>
      <c r="Q146" s="64"/>
      <c r="R146" s="64"/>
      <c r="S146" s="64">
        <f t="shared" si="54"/>
        <v>108000</v>
      </c>
      <c r="T146" s="205" t="s">
        <v>504</v>
      </c>
      <c r="U146" s="54">
        <v>9000</v>
      </c>
      <c r="V146" s="54"/>
      <c r="W146" s="54"/>
      <c r="X146" s="55">
        <v>1</v>
      </c>
      <c r="Y146" s="54">
        <v>9000</v>
      </c>
      <c r="Z146" s="54">
        <f t="shared" si="55"/>
        <v>0</v>
      </c>
      <c r="AA146" s="54"/>
      <c r="AB146" s="54"/>
      <c r="AC146" s="100"/>
    </row>
    <row r="147" spans="1:29" s="66" customFormat="1" x14ac:dyDescent="0.5">
      <c r="A147" s="70"/>
      <c r="B147" s="71" t="s">
        <v>62</v>
      </c>
      <c r="C147" s="72"/>
      <c r="D147" s="72"/>
      <c r="E147" s="73">
        <f>SUM(E121:E146)</f>
        <v>26</v>
      </c>
      <c r="F147" s="73">
        <f t="shared" ref="F147:P147" si="56">SUM(F121:F146)</f>
        <v>26</v>
      </c>
      <c r="G147" s="73">
        <f t="shared" si="56"/>
        <v>3185280</v>
      </c>
      <c r="H147" s="73">
        <f t="shared" si="56"/>
        <v>26</v>
      </c>
      <c r="I147" s="73">
        <f t="shared" si="56"/>
        <v>26</v>
      </c>
      <c r="J147" s="73">
        <f t="shared" si="56"/>
        <v>26</v>
      </c>
      <c r="K147" s="73">
        <f t="shared" si="56"/>
        <v>0</v>
      </c>
      <c r="L147" s="73">
        <f t="shared" si="56"/>
        <v>0</v>
      </c>
      <c r="M147" s="73">
        <f t="shared" si="56"/>
        <v>0</v>
      </c>
      <c r="N147" s="73">
        <f t="shared" si="56"/>
        <v>0</v>
      </c>
      <c r="O147" s="73">
        <f t="shared" si="56"/>
        <v>0</v>
      </c>
      <c r="P147" s="73">
        <f t="shared" si="56"/>
        <v>49920</v>
      </c>
      <c r="Q147" s="73">
        <f>SUM(Q121:Q146)</f>
        <v>0</v>
      </c>
      <c r="R147" s="73">
        <f>SUM(R121:R146)</f>
        <v>0</v>
      </c>
      <c r="S147" s="73">
        <f>SUM(S121:S146)</f>
        <v>3235200</v>
      </c>
      <c r="T147" s="74"/>
      <c r="U147" s="54"/>
      <c r="V147" s="54"/>
      <c r="W147" s="54"/>
      <c r="X147" s="55"/>
      <c r="Y147" s="54"/>
      <c r="Z147" s="54"/>
      <c r="AA147" s="54"/>
      <c r="AB147" s="54"/>
      <c r="AC147" s="100"/>
    </row>
    <row r="148" spans="1:29" s="66" customFormat="1" x14ac:dyDescent="0.5">
      <c r="A148" s="61"/>
      <c r="B148" s="67" t="s">
        <v>639</v>
      </c>
      <c r="C148" s="63"/>
      <c r="D148" s="63"/>
      <c r="E148" s="64"/>
      <c r="F148" s="64"/>
      <c r="G148" s="64"/>
      <c r="H148" s="64"/>
      <c r="I148" s="64"/>
      <c r="J148" s="64"/>
      <c r="K148" s="65"/>
      <c r="L148" s="65"/>
      <c r="M148" s="65"/>
      <c r="N148" s="64"/>
      <c r="O148" s="64"/>
      <c r="P148" s="64"/>
      <c r="Q148" s="64"/>
      <c r="R148" s="64"/>
      <c r="S148" s="64"/>
      <c r="T148" s="62"/>
      <c r="U148" s="54"/>
      <c r="V148" s="54"/>
      <c r="W148" s="54"/>
      <c r="X148" s="55"/>
      <c r="Y148" s="54"/>
      <c r="Z148" s="54"/>
      <c r="AA148" s="54"/>
      <c r="AB148" s="54"/>
      <c r="AC148" s="100"/>
    </row>
    <row r="149" spans="1:29" s="66" customFormat="1" x14ac:dyDescent="0.5">
      <c r="A149" s="61">
        <v>125</v>
      </c>
      <c r="B149" s="75" t="s">
        <v>640</v>
      </c>
      <c r="C149" s="63">
        <v>712062104004</v>
      </c>
      <c r="D149" s="63" t="s">
        <v>499</v>
      </c>
      <c r="E149" s="64">
        <v>1</v>
      </c>
      <c r="F149" s="64">
        <v>1</v>
      </c>
      <c r="G149" s="64">
        <f t="shared" ref="G149:G155" si="57">(U149+V149+W236+W149)*X149*12</f>
        <v>663960</v>
      </c>
      <c r="H149" s="64">
        <v>1</v>
      </c>
      <c r="I149" s="64">
        <v>1</v>
      </c>
      <c r="J149" s="64">
        <v>1</v>
      </c>
      <c r="K149" s="65" t="s">
        <v>69</v>
      </c>
      <c r="L149" s="65" t="s">
        <v>69</v>
      </c>
      <c r="M149" s="65" t="s">
        <v>69</v>
      </c>
      <c r="N149" s="64"/>
      <c r="O149" s="64"/>
      <c r="P149" s="64">
        <f t="shared" ref="P149:P155" si="58">(Y149-U149)*12*X149</f>
        <v>19440</v>
      </c>
      <c r="Q149" s="64"/>
      <c r="R149" s="64"/>
      <c r="S149" s="64">
        <f t="shared" ref="S149:S155" si="59">G149+P149</f>
        <v>683400</v>
      </c>
      <c r="T149" s="203" t="s">
        <v>641</v>
      </c>
      <c r="U149" s="54">
        <v>44130</v>
      </c>
      <c r="V149" s="54">
        <v>5600</v>
      </c>
      <c r="W149" s="54">
        <v>5600</v>
      </c>
      <c r="X149" s="55">
        <v>1</v>
      </c>
      <c r="Y149" s="54">
        <v>45750</v>
      </c>
      <c r="Z149" s="54">
        <f t="shared" ref="Z149:Z155" si="60">(Y149-U149)</f>
        <v>1620</v>
      </c>
      <c r="AA149" s="54"/>
      <c r="AB149" s="54"/>
      <c r="AC149" s="100"/>
    </row>
    <row r="150" spans="1:29" s="66" customFormat="1" x14ac:dyDescent="0.5">
      <c r="A150" s="61">
        <v>126</v>
      </c>
      <c r="B150" s="62" t="s">
        <v>642</v>
      </c>
      <c r="C150" s="63">
        <v>712063602002</v>
      </c>
      <c r="D150" s="63" t="s">
        <v>514</v>
      </c>
      <c r="E150" s="64">
        <v>1</v>
      </c>
      <c r="F150" s="64">
        <v>1</v>
      </c>
      <c r="G150" s="64">
        <f t="shared" si="57"/>
        <v>612960</v>
      </c>
      <c r="H150" s="64">
        <v>1</v>
      </c>
      <c r="I150" s="64">
        <v>1</v>
      </c>
      <c r="J150" s="64">
        <v>1</v>
      </c>
      <c r="K150" s="65" t="s">
        <v>69</v>
      </c>
      <c r="L150" s="65" t="s">
        <v>69</v>
      </c>
      <c r="M150" s="65" t="s">
        <v>69</v>
      </c>
      <c r="N150" s="64"/>
      <c r="O150" s="64"/>
      <c r="P150" s="64">
        <f t="shared" si="58"/>
        <v>16440</v>
      </c>
      <c r="Q150" s="64"/>
      <c r="R150" s="64"/>
      <c r="S150" s="64">
        <f t="shared" si="59"/>
        <v>629400</v>
      </c>
      <c r="T150" s="203" t="s">
        <v>643</v>
      </c>
      <c r="U150" s="54">
        <v>39880</v>
      </c>
      <c r="V150" s="54">
        <v>5600</v>
      </c>
      <c r="W150" s="54">
        <v>5600</v>
      </c>
      <c r="X150" s="55">
        <v>1</v>
      </c>
      <c r="Y150" s="54">
        <v>41250</v>
      </c>
      <c r="Z150" s="54">
        <f t="shared" si="60"/>
        <v>1370</v>
      </c>
      <c r="AA150" s="54"/>
      <c r="AB150" s="54"/>
      <c r="AC150" s="100"/>
    </row>
    <row r="151" spans="1:29" s="66" customFormat="1" x14ac:dyDescent="0.5">
      <c r="A151" s="61">
        <v>127</v>
      </c>
      <c r="B151" s="62" t="s">
        <v>516</v>
      </c>
      <c r="C151" s="63">
        <v>712064101010</v>
      </c>
      <c r="D151" s="63" t="s">
        <v>517</v>
      </c>
      <c r="E151" s="64">
        <v>1</v>
      </c>
      <c r="F151" s="64">
        <v>1</v>
      </c>
      <c r="G151" s="64">
        <f t="shared" si="57"/>
        <v>280440</v>
      </c>
      <c r="H151" s="64">
        <v>1</v>
      </c>
      <c r="I151" s="64">
        <v>1</v>
      </c>
      <c r="J151" s="64">
        <v>1</v>
      </c>
      <c r="K151" s="65" t="s">
        <v>69</v>
      </c>
      <c r="L151" s="65" t="s">
        <v>69</v>
      </c>
      <c r="M151" s="65" t="s">
        <v>69</v>
      </c>
      <c r="N151" s="64"/>
      <c r="O151" s="64"/>
      <c r="P151" s="64">
        <f t="shared" si="58"/>
        <v>10800</v>
      </c>
      <c r="Q151" s="64"/>
      <c r="R151" s="64"/>
      <c r="S151" s="64">
        <f t="shared" si="59"/>
        <v>291240</v>
      </c>
      <c r="T151" s="203" t="s">
        <v>644</v>
      </c>
      <c r="U151" s="54">
        <v>23370</v>
      </c>
      <c r="V151" s="54"/>
      <c r="W151" s="54"/>
      <c r="X151" s="55">
        <v>1</v>
      </c>
      <c r="Y151" s="54">
        <v>24270</v>
      </c>
      <c r="Z151" s="54">
        <f t="shared" si="60"/>
        <v>900</v>
      </c>
      <c r="AA151" s="54"/>
      <c r="AB151" s="54"/>
      <c r="AC151" s="100"/>
    </row>
    <row r="152" spans="1:29" s="66" customFormat="1" x14ac:dyDescent="0.5">
      <c r="A152" s="61">
        <v>128</v>
      </c>
      <c r="B152" s="62" t="s">
        <v>516</v>
      </c>
      <c r="C152" s="63">
        <v>712064101011</v>
      </c>
      <c r="D152" s="63" t="s">
        <v>517</v>
      </c>
      <c r="E152" s="64">
        <v>1</v>
      </c>
      <c r="F152" s="64">
        <v>1</v>
      </c>
      <c r="G152" s="64">
        <f t="shared" si="57"/>
        <v>249360</v>
      </c>
      <c r="H152" s="64">
        <v>1</v>
      </c>
      <c r="I152" s="64">
        <v>1</v>
      </c>
      <c r="J152" s="64">
        <v>1</v>
      </c>
      <c r="K152" s="65" t="s">
        <v>69</v>
      </c>
      <c r="L152" s="65" t="s">
        <v>69</v>
      </c>
      <c r="M152" s="65" t="s">
        <v>69</v>
      </c>
      <c r="N152" s="64"/>
      <c r="O152" s="64"/>
      <c r="P152" s="64">
        <f t="shared" si="58"/>
        <v>10080</v>
      </c>
      <c r="Q152" s="64"/>
      <c r="R152" s="64"/>
      <c r="S152" s="64">
        <f t="shared" si="59"/>
        <v>259440</v>
      </c>
      <c r="T152" s="203" t="s">
        <v>645</v>
      </c>
      <c r="U152" s="54">
        <v>20780</v>
      </c>
      <c r="V152" s="54"/>
      <c r="W152" s="54"/>
      <c r="X152" s="55">
        <v>1</v>
      </c>
      <c r="Y152" s="54">
        <v>21620</v>
      </c>
      <c r="Z152" s="54">
        <f t="shared" si="60"/>
        <v>840</v>
      </c>
      <c r="AA152" s="54"/>
      <c r="AB152" s="54"/>
      <c r="AC152" s="100"/>
    </row>
    <row r="153" spans="1:29" s="66" customFormat="1" x14ac:dyDescent="0.5">
      <c r="A153" s="61">
        <v>129</v>
      </c>
      <c r="B153" s="62" t="s">
        <v>646</v>
      </c>
      <c r="C153" s="63">
        <v>712064601001</v>
      </c>
      <c r="D153" s="63" t="s">
        <v>522</v>
      </c>
      <c r="E153" s="64">
        <v>1</v>
      </c>
      <c r="F153" s="64">
        <v>1</v>
      </c>
      <c r="G153" s="64">
        <f t="shared" si="57"/>
        <v>229200</v>
      </c>
      <c r="H153" s="64">
        <v>1</v>
      </c>
      <c r="I153" s="64">
        <v>1</v>
      </c>
      <c r="J153" s="64">
        <v>1</v>
      </c>
      <c r="K153" s="65" t="s">
        <v>69</v>
      </c>
      <c r="L153" s="65" t="s">
        <v>69</v>
      </c>
      <c r="M153" s="65" t="s">
        <v>69</v>
      </c>
      <c r="N153" s="64"/>
      <c r="O153" s="64"/>
      <c r="P153" s="64">
        <f t="shared" si="58"/>
        <v>7440</v>
      </c>
      <c r="Q153" s="64"/>
      <c r="R153" s="64"/>
      <c r="S153" s="64">
        <f t="shared" si="59"/>
        <v>236640</v>
      </c>
      <c r="T153" s="203" t="s">
        <v>647</v>
      </c>
      <c r="U153" s="54">
        <v>19100</v>
      </c>
      <c r="V153" s="54"/>
      <c r="W153" s="54"/>
      <c r="X153" s="55">
        <v>1</v>
      </c>
      <c r="Y153" s="54">
        <v>19720</v>
      </c>
      <c r="Z153" s="54">
        <f t="shared" si="60"/>
        <v>620</v>
      </c>
      <c r="AA153" s="54"/>
      <c r="AB153" s="54"/>
      <c r="AC153" s="100"/>
    </row>
    <row r="154" spans="1:29" s="66" customFormat="1" x14ac:dyDescent="0.5">
      <c r="A154" s="61">
        <v>130</v>
      </c>
      <c r="B154" s="62" t="s">
        <v>648</v>
      </c>
      <c r="C154" s="63">
        <v>712064705001</v>
      </c>
      <c r="D154" s="63" t="s">
        <v>517</v>
      </c>
      <c r="E154" s="64">
        <v>1</v>
      </c>
      <c r="F154" s="64">
        <v>1</v>
      </c>
      <c r="G154" s="64">
        <f t="shared" si="57"/>
        <v>318960</v>
      </c>
      <c r="H154" s="64">
        <v>1</v>
      </c>
      <c r="I154" s="64">
        <v>1</v>
      </c>
      <c r="J154" s="64">
        <v>1</v>
      </c>
      <c r="K154" s="65" t="s">
        <v>69</v>
      </c>
      <c r="L154" s="65" t="s">
        <v>69</v>
      </c>
      <c r="M154" s="65" t="s">
        <v>69</v>
      </c>
      <c r="N154" s="64"/>
      <c r="O154" s="64"/>
      <c r="P154" s="64">
        <f t="shared" si="58"/>
        <v>10920</v>
      </c>
      <c r="Q154" s="64"/>
      <c r="R154" s="64"/>
      <c r="S154" s="64">
        <f t="shared" si="59"/>
        <v>329880</v>
      </c>
      <c r="T154" s="203" t="s">
        <v>649</v>
      </c>
      <c r="U154" s="54">
        <v>26580</v>
      </c>
      <c r="V154" s="54"/>
      <c r="W154" s="54"/>
      <c r="X154" s="55">
        <v>1</v>
      </c>
      <c r="Y154" s="54">
        <v>27490</v>
      </c>
      <c r="Z154" s="54">
        <f t="shared" si="60"/>
        <v>910</v>
      </c>
      <c r="AA154" s="54"/>
      <c r="AB154" s="54"/>
      <c r="AC154" s="100"/>
    </row>
    <row r="155" spans="1:29" s="66" customFormat="1" x14ac:dyDescent="0.5">
      <c r="A155" s="61">
        <v>131</v>
      </c>
      <c r="B155" s="62" t="s">
        <v>608</v>
      </c>
      <c r="C155" s="63">
        <v>712064706002</v>
      </c>
      <c r="D155" s="63" t="s">
        <v>517</v>
      </c>
      <c r="E155" s="64">
        <v>1</v>
      </c>
      <c r="F155" s="64">
        <v>1</v>
      </c>
      <c r="G155" s="64">
        <f t="shared" si="57"/>
        <v>259440</v>
      </c>
      <c r="H155" s="64">
        <v>1</v>
      </c>
      <c r="I155" s="64">
        <v>1</v>
      </c>
      <c r="J155" s="64">
        <v>1</v>
      </c>
      <c r="K155" s="65" t="s">
        <v>69</v>
      </c>
      <c r="L155" s="65" t="s">
        <v>69</v>
      </c>
      <c r="M155" s="65" t="s">
        <v>69</v>
      </c>
      <c r="N155" s="64"/>
      <c r="O155" s="64"/>
      <c r="P155" s="64">
        <f t="shared" si="58"/>
        <v>10440</v>
      </c>
      <c r="Q155" s="64"/>
      <c r="R155" s="64"/>
      <c r="S155" s="64">
        <f t="shared" si="59"/>
        <v>269880</v>
      </c>
      <c r="T155" s="203" t="s">
        <v>651</v>
      </c>
      <c r="U155" s="54">
        <v>21620</v>
      </c>
      <c r="V155" s="54"/>
      <c r="W155" s="54"/>
      <c r="X155" s="55">
        <v>1</v>
      </c>
      <c r="Y155" s="54">
        <v>22490</v>
      </c>
      <c r="Z155" s="54">
        <f t="shared" si="60"/>
        <v>870</v>
      </c>
      <c r="AA155" s="54"/>
      <c r="AB155" s="54"/>
      <c r="AC155" s="100"/>
    </row>
    <row r="156" spans="1:29" s="66" customFormat="1" x14ac:dyDescent="0.5">
      <c r="A156" s="70"/>
      <c r="B156" s="71" t="s">
        <v>62</v>
      </c>
      <c r="C156" s="72"/>
      <c r="D156" s="72"/>
      <c r="E156" s="73">
        <f>SUM(E149:E155)</f>
        <v>7</v>
      </c>
      <c r="F156" s="73">
        <f t="shared" ref="F156:P156" si="61">SUM(F149:F155)</f>
        <v>7</v>
      </c>
      <c r="G156" s="73">
        <f t="shared" si="61"/>
        <v>2614320</v>
      </c>
      <c r="H156" s="73">
        <f t="shared" si="61"/>
        <v>7</v>
      </c>
      <c r="I156" s="73">
        <f t="shared" si="61"/>
        <v>7</v>
      </c>
      <c r="J156" s="73">
        <f t="shared" si="61"/>
        <v>7</v>
      </c>
      <c r="K156" s="73">
        <f t="shared" si="61"/>
        <v>0</v>
      </c>
      <c r="L156" s="73">
        <f t="shared" si="61"/>
        <v>0</v>
      </c>
      <c r="M156" s="73">
        <f t="shared" si="61"/>
        <v>0</v>
      </c>
      <c r="N156" s="73">
        <f t="shared" si="61"/>
        <v>0</v>
      </c>
      <c r="O156" s="73">
        <f t="shared" si="61"/>
        <v>0</v>
      </c>
      <c r="P156" s="73">
        <f t="shared" si="61"/>
        <v>85560</v>
      </c>
      <c r="Q156" s="73">
        <f>SUM(Q149:Q155)</f>
        <v>0</v>
      </c>
      <c r="R156" s="73">
        <f>SUM(R149:R155)</f>
        <v>0</v>
      </c>
      <c r="S156" s="73">
        <f>SUM(S149:S155)</f>
        <v>2699880</v>
      </c>
      <c r="T156" s="74"/>
      <c r="U156" s="54"/>
      <c r="V156" s="54"/>
      <c r="W156" s="54"/>
      <c r="X156" s="55"/>
      <c r="Y156" s="54"/>
      <c r="Z156" s="54"/>
      <c r="AA156" s="54"/>
      <c r="AB156" s="54"/>
      <c r="AC156" s="100"/>
    </row>
    <row r="157" spans="1:29" s="66" customFormat="1" x14ac:dyDescent="0.5">
      <c r="A157" s="61"/>
      <c r="B157" s="67" t="s">
        <v>136</v>
      </c>
      <c r="C157" s="63"/>
      <c r="D157" s="63"/>
      <c r="E157" s="64"/>
      <c r="F157" s="64"/>
      <c r="G157" s="64"/>
      <c r="H157" s="64"/>
      <c r="I157" s="64"/>
      <c r="J157" s="64"/>
      <c r="K157" s="65"/>
      <c r="L157" s="65"/>
      <c r="M157" s="65"/>
      <c r="N157" s="64"/>
      <c r="O157" s="64"/>
      <c r="P157" s="64"/>
      <c r="Q157" s="64"/>
      <c r="R157" s="64"/>
      <c r="S157" s="64"/>
      <c r="T157" s="62"/>
      <c r="U157" s="54"/>
      <c r="V157" s="54"/>
      <c r="W157" s="54"/>
      <c r="X157" s="55"/>
      <c r="Y157" s="54"/>
      <c r="Z157" s="54"/>
      <c r="AA157" s="54"/>
      <c r="AB157" s="54"/>
      <c r="AC157" s="100"/>
    </row>
    <row r="158" spans="1:29" s="66" customFormat="1" x14ac:dyDescent="0.5">
      <c r="A158" s="61">
        <v>132</v>
      </c>
      <c r="B158" s="62" t="s">
        <v>97</v>
      </c>
      <c r="C158" s="63"/>
      <c r="D158" s="63"/>
      <c r="E158" s="64">
        <v>1</v>
      </c>
      <c r="F158" s="64">
        <v>1</v>
      </c>
      <c r="G158" s="64">
        <f>(U158+V158+W244+W158)*X158*12</f>
        <v>252120</v>
      </c>
      <c r="H158" s="64">
        <v>1</v>
      </c>
      <c r="I158" s="64">
        <v>1</v>
      </c>
      <c r="J158" s="64">
        <v>1</v>
      </c>
      <c r="K158" s="65" t="s">
        <v>69</v>
      </c>
      <c r="L158" s="65" t="s">
        <v>69</v>
      </c>
      <c r="M158" s="65" t="s">
        <v>69</v>
      </c>
      <c r="N158" s="64"/>
      <c r="O158" s="64"/>
      <c r="P158" s="64">
        <f>(Y158-U158)*12*X158</f>
        <v>10440</v>
      </c>
      <c r="Q158" s="64"/>
      <c r="R158" s="64"/>
      <c r="S158" s="64">
        <f>G158+P158</f>
        <v>262560</v>
      </c>
      <c r="T158" s="203" t="s">
        <v>654</v>
      </c>
      <c r="U158" s="54">
        <v>21010</v>
      </c>
      <c r="V158" s="54"/>
      <c r="W158" s="54"/>
      <c r="X158" s="55">
        <v>1</v>
      </c>
      <c r="Y158" s="54">
        <v>21880</v>
      </c>
      <c r="Z158" s="54">
        <f>(Y158-U158)</f>
        <v>870</v>
      </c>
      <c r="AA158" s="54"/>
      <c r="AB158" s="54"/>
      <c r="AC158" s="100"/>
    </row>
    <row r="159" spans="1:29" s="66" customFormat="1" x14ac:dyDescent="0.5">
      <c r="A159" s="61">
        <v>133</v>
      </c>
      <c r="B159" s="62" t="s">
        <v>97</v>
      </c>
      <c r="C159" s="63"/>
      <c r="D159" s="63"/>
      <c r="E159" s="64">
        <v>1</v>
      </c>
      <c r="F159" s="64">
        <v>1</v>
      </c>
      <c r="G159" s="64">
        <f>(U159+V159+W245+W159)*X159*12</f>
        <v>214560</v>
      </c>
      <c r="H159" s="64">
        <v>1</v>
      </c>
      <c r="I159" s="64">
        <v>1</v>
      </c>
      <c r="J159" s="64">
        <v>1</v>
      </c>
      <c r="K159" s="65" t="s">
        <v>69</v>
      </c>
      <c r="L159" s="65" t="s">
        <v>69</v>
      </c>
      <c r="M159" s="65" t="s">
        <v>69</v>
      </c>
      <c r="N159" s="64"/>
      <c r="O159" s="64"/>
      <c r="P159" s="64">
        <f>(Y159-U159)*12*X159</f>
        <v>7200</v>
      </c>
      <c r="Q159" s="64"/>
      <c r="R159" s="64"/>
      <c r="S159" s="64">
        <f>G159+P159</f>
        <v>221760</v>
      </c>
      <c r="T159" s="203" t="s">
        <v>656</v>
      </c>
      <c r="U159" s="54">
        <v>17880</v>
      </c>
      <c r="V159" s="54"/>
      <c r="W159" s="54"/>
      <c r="X159" s="55">
        <v>1</v>
      </c>
      <c r="Y159" s="54">
        <v>18480</v>
      </c>
      <c r="Z159" s="54">
        <f>(Y159-U159)</f>
        <v>600</v>
      </c>
      <c r="AA159" s="54"/>
      <c r="AB159" s="54"/>
      <c r="AC159" s="100"/>
    </row>
    <row r="160" spans="1:29" s="66" customFormat="1" x14ac:dyDescent="0.5">
      <c r="A160" s="70"/>
      <c r="B160" s="71" t="s">
        <v>62</v>
      </c>
      <c r="C160" s="72"/>
      <c r="D160" s="72"/>
      <c r="E160" s="73">
        <f>SUM(E158:E159)</f>
        <v>2</v>
      </c>
      <c r="F160" s="73">
        <f t="shared" ref="F160:P160" si="62">SUM(F158:F159)</f>
        <v>2</v>
      </c>
      <c r="G160" s="73">
        <f t="shared" si="62"/>
        <v>466680</v>
      </c>
      <c r="H160" s="73">
        <f t="shared" si="62"/>
        <v>2</v>
      </c>
      <c r="I160" s="73">
        <f t="shared" si="62"/>
        <v>2</v>
      </c>
      <c r="J160" s="73">
        <f t="shared" si="62"/>
        <v>2</v>
      </c>
      <c r="K160" s="73">
        <f t="shared" si="62"/>
        <v>0</v>
      </c>
      <c r="L160" s="73">
        <f t="shared" si="62"/>
        <v>0</v>
      </c>
      <c r="M160" s="73">
        <f t="shared" si="62"/>
        <v>0</v>
      </c>
      <c r="N160" s="73">
        <f t="shared" si="62"/>
        <v>0</v>
      </c>
      <c r="O160" s="73">
        <f t="shared" si="62"/>
        <v>0</v>
      </c>
      <c r="P160" s="73">
        <f t="shared" si="62"/>
        <v>17640</v>
      </c>
      <c r="Q160" s="73">
        <f>SUM(Q158:Q159)</f>
        <v>0</v>
      </c>
      <c r="R160" s="73">
        <f>SUM(R158:R159)</f>
        <v>0</v>
      </c>
      <c r="S160" s="73">
        <f>SUM(S158:S159)</f>
        <v>484320</v>
      </c>
      <c r="T160" s="74"/>
      <c r="U160" s="54"/>
      <c r="V160" s="54"/>
      <c r="W160" s="54"/>
      <c r="X160" s="55"/>
      <c r="Y160" s="54"/>
      <c r="Z160" s="54"/>
      <c r="AA160" s="54"/>
      <c r="AB160" s="54"/>
      <c r="AC160" s="100"/>
    </row>
    <row r="161" spans="1:29" s="66" customFormat="1" x14ac:dyDescent="0.5">
      <c r="A161" s="61"/>
      <c r="B161" s="67" t="s">
        <v>81</v>
      </c>
      <c r="C161" s="63"/>
      <c r="D161" s="63"/>
      <c r="E161" s="64"/>
      <c r="F161" s="64"/>
      <c r="G161" s="64"/>
      <c r="H161" s="64"/>
      <c r="I161" s="64"/>
      <c r="J161" s="64"/>
      <c r="K161" s="65"/>
      <c r="L161" s="65"/>
      <c r="M161" s="65"/>
      <c r="N161" s="64"/>
      <c r="O161" s="64"/>
      <c r="P161" s="64"/>
      <c r="Q161" s="64"/>
      <c r="R161" s="64"/>
      <c r="S161" s="64"/>
      <c r="T161" s="62"/>
      <c r="U161" s="54"/>
      <c r="V161" s="54"/>
      <c r="W161" s="54"/>
      <c r="X161" s="55"/>
      <c r="Y161" s="54"/>
      <c r="Z161" s="54"/>
      <c r="AA161" s="54"/>
      <c r="AB161" s="54"/>
      <c r="AC161" s="100"/>
    </row>
    <row r="162" spans="1:29" s="66" customFormat="1" x14ac:dyDescent="0.5">
      <c r="A162" s="61">
        <v>134</v>
      </c>
      <c r="B162" s="62" t="s">
        <v>660</v>
      </c>
      <c r="C162" s="63"/>
      <c r="D162" s="63"/>
      <c r="E162" s="64">
        <v>1</v>
      </c>
      <c r="F162" s="64">
        <v>1</v>
      </c>
      <c r="G162" s="64">
        <f t="shared" ref="G162:G172" si="63">(U162+V162+W247+W162)*X162*12</f>
        <v>194880</v>
      </c>
      <c r="H162" s="64">
        <v>1</v>
      </c>
      <c r="I162" s="64">
        <v>1</v>
      </c>
      <c r="J162" s="64">
        <v>1</v>
      </c>
      <c r="K162" s="65" t="s">
        <v>69</v>
      </c>
      <c r="L162" s="65" t="s">
        <v>69</v>
      </c>
      <c r="M162" s="65" t="s">
        <v>69</v>
      </c>
      <c r="N162" s="64"/>
      <c r="O162" s="64"/>
      <c r="P162" s="64">
        <f t="shared" ref="P162:P179" si="64">(Y162-U162)*12*X162</f>
        <v>7800</v>
      </c>
      <c r="Q162" s="64"/>
      <c r="R162" s="64"/>
      <c r="S162" s="64">
        <f t="shared" ref="S162:S179" si="65">G162+P162</f>
        <v>202680</v>
      </c>
      <c r="T162" s="203" t="s">
        <v>661</v>
      </c>
      <c r="U162" s="54">
        <v>16240</v>
      </c>
      <c r="V162" s="54"/>
      <c r="W162" s="54"/>
      <c r="X162" s="55">
        <v>1</v>
      </c>
      <c r="Y162" s="54">
        <f>U162+AB162</f>
        <v>16890</v>
      </c>
      <c r="Z162" s="54">
        <f t="shared" ref="Z162:Z179" si="66">(Y162-U162)</f>
        <v>650</v>
      </c>
      <c r="AA162" s="54">
        <f>U162*4/100</f>
        <v>649.6</v>
      </c>
      <c r="AB162" s="54">
        <v>650</v>
      </c>
      <c r="AC162" s="100"/>
    </row>
    <row r="163" spans="1:29" s="66" customFormat="1" x14ac:dyDescent="0.5">
      <c r="A163" s="61">
        <v>135</v>
      </c>
      <c r="B163" s="62" t="s">
        <v>660</v>
      </c>
      <c r="C163" s="63"/>
      <c r="D163" s="63"/>
      <c r="E163" s="64">
        <v>1</v>
      </c>
      <c r="F163" s="64">
        <v>1</v>
      </c>
      <c r="G163" s="64">
        <f t="shared" si="63"/>
        <v>198720</v>
      </c>
      <c r="H163" s="64">
        <v>1</v>
      </c>
      <c r="I163" s="64">
        <v>1</v>
      </c>
      <c r="J163" s="64">
        <v>1</v>
      </c>
      <c r="K163" s="65" t="s">
        <v>69</v>
      </c>
      <c r="L163" s="65" t="s">
        <v>69</v>
      </c>
      <c r="M163" s="65" t="s">
        <v>69</v>
      </c>
      <c r="N163" s="64"/>
      <c r="O163" s="64"/>
      <c r="P163" s="64">
        <f t="shared" si="64"/>
        <v>8040</v>
      </c>
      <c r="Q163" s="64"/>
      <c r="R163" s="64"/>
      <c r="S163" s="64">
        <f t="shared" si="65"/>
        <v>206760</v>
      </c>
      <c r="T163" s="203" t="s">
        <v>663</v>
      </c>
      <c r="U163" s="54">
        <v>16560</v>
      </c>
      <c r="V163" s="54"/>
      <c r="W163" s="54"/>
      <c r="X163" s="55">
        <v>1</v>
      </c>
      <c r="Y163" s="54">
        <f>U163+AB163</f>
        <v>17230</v>
      </c>
      <c r="Z163" s="54">
        <f t="shared" si="66"/>
        <v>670</v>
      </c>
      <c r="AA163" s="54">
        <f>U163*4/100</f>
        <v>662.4</v>
      </c>
      <c r="AB163" s="54">
        <v>670</v>
      </c>
      <c r="AC163" s="100"/>
    </row>
    <row r="164" spans="1:29" s="66" customFormat="1" x14ac:dyDescent="0.5">
      <c r="A164" s="61">
        <v>136</v>
      </c>
      <c r="B164" s="75" t="s">
        <v>665</v>
      </c>
      <c r="C164" s="63"/>
      <c r="D164" s="63"/>
      <c r="E164" s="64">
        <v>1</v>
      </c>
      <c r="F164" s="64">
        <v>0</v>
      </c>
      <c r="G164" s="64">
        <f t="shared" si="63"/>
        <v>112800</v>
      </c>
      <c r="H164" s="64">
        <v>1</v>
      </c>
      <c r="I164" s="64">
        <v>1</v>
      </c>
      <c r="J164" s="64">
        <v>1</v>
      </c>
      <c r="K164" s="65" t="s">
        <v>69</v>
      </c>
      <c r="L164" s="65">
        <v>1</v>
      </c>
      <c r="M164" s="65" t="s">
        <v>69</v>
      </c>
      <c r="N164" s="64"/>
      <c r="O164" s="64"/>
      <c r="P164" s="64">
        <f t="shared" si="64"/>
        <v>4560</v>
      </c>
      <c r="Q164" s="64"/>
      <c r="R164" s="64"/>
      <c r="S164" s="64">
        <f t="shared" si="65"/>
        <v>117360</v>
      </c>
      <c r="T164" s="268" t="s">
        <v>73</v>
      </c>
      <c r="U164" s="54">
        <v>9400</v>
      </c>
      <c r="V164" s="54"/>
      <c r="W164" s="54"/>
      <c r="X164" s="55">
        <v>1</v>
      </c>
      <c r="Y164" s="54">
        <f>U164+AB164</f>
        <v>9780</v>
      </c>
      <c r="Z164" s="54">
        <f t="shared" si="66"/>
        <v>380</v>
      </c>
      <c r="AA164" s="54">
        <f>U164*4/100</f>
        <v>376</v>
      </c>
      <c r="AB164" s="54">
        <v>380</v>
      </c>
      <c r="AC164" s="100" t="s">
        <v>833</v>
      </c>
    </row>
    <row r="165" spans="1:29" s="66" customFormat="1" x14ac:dyDescent="0.5">
      <c r="A165" s="61">
        <v>137</v>
      </c>
      <c r="B165" s="62" t="s">
        <v>340</v>
      </c>
      <c r="C165" s="63"/>
      <c r="D165" s="63"/>
      <c r="E165" s="64">
        <v>1</v>
      </c>
      <c r="F165" s="64">
        <v>1</v>
      </c>
      <c r="G165" s="64">
        <f t="shared" si="63"/>
        <v>146640</v>
      </c>
      <c r="H165" s="64">
        <v>1</v>
      </c>
      <c r="I165" s="64">
        <v>1</v>
      </c>
      <c r="J165" s="64">
        <v>1</v>
      </c>
      <c r="K165" s="65" t="s">
        <v>69</v>
      </c>
      <c r="L165" s="65" t="s">
        <v>69</v>
      </c>
      <c r="M165" s="65" t="s">
        <v>69</v>
      </c>
      <c r="N165" s="64"/>
      <c r="O165" s="64"/>
      <c r="P165" s="64">
        <f t="shared" si="64"/>
        <v>5880</v>
      </c>
      <c r="Q165" s="64"/>
      <c r="R165" s="64"/>
      <c r="S165" s="64">
        <f t="shared" si="65"/>
        <v>152520</v>
      </c>
      <c r="T165" s="203" t="s">
        <v>666</v>
      </c>
      <c r="U165" s="54">
        <v>12220</v>
      </c>
      <c r="V165" s="54"/>
      <c r="W165" s="54"/>
      <c r="X165" s="55">
        <v>1</v>
      </c>
      <c r="Y165" s="54">
        <f>U165+AB165</f>
        <v>12710</v>
      </c>
      <c r="Z165" s="54">
        <f t="shared" si="66"/>
        <v>490</v>
      </c>
      <c r="AA165" s="54">
        <f>U165*4/100</f>
        <v>488.8</v>
      </c>
      <c r="AB165" s="54">
        <v>490</v>
      </c>
      <c r="AC165" s="100"/>
    </row>
    <row r="166" spans="1:29" s="66" customFormat="1" x14ac:dyDescent="0.5">
      <c r="A166" s="61">
        <v>138</v>
      </c>
      <c r="B166" s="62" t="s">
        <v>110</v>
      </c>
      <c r="C166" s="63"/>
      <c r="D166" s="63"/>
      <c r="E166" s="64">
        <v>1</v>
      </c>
      <c r="F166" s="64">
        <v>1</v>
      </c>
      <c r="G166" s="64">
        <f t="shared" si="63"/>
        <v>108000</v>
      </c>
      <c r="H166" s="64">
        <v>1</v>
      </c>
      <c r="I166" s="64">
        <v>1</v>
      </c>
      <c r="J166" s="64">
        <v>1</v>
      </c>
      <c r="K166" s="65" t="s">
        <v>69</v>
      </c>
      <c r="L166" s="65" t="s">
        <v>69</v>
      </c>
      <c r="M166" s="65" t="s">
        <v>69</v>
      </c>
      <c r="N166" s="64"/>
      <c r="O166" s="64"/>
      <c r="P166" s="64">
        <f t="shared" si="64"/>
        <v>0</v>
      </c>
      <c r="Q166" s="64"/>
      <c r="R166" s="64"/>
      <c r="S166" s="64">
        <f t="shared" si="65"/>
        <v>108000</v>
      </c>
      <c r="T166" s="203" t="s">
        <v>658</v>
      </c>
      <c r="U166" s="54">
        <v>9000</v>
      </c>
      <c r="V166" s="54"/>
      <c r="W166" s="54"/>
      <c r="X166" s="55">
        <v>1</v>
      </c>
      <c r="Y166" s="54">
        <v>9000</v>
      </c>
      <c r="Z166" s="54">
        <f t="shared" si="66"/>
        <v>0</v>
      </c>
      <c r="AA166" s="54"/>
      <c r="AB166" s="54"/>
      <c r="AC166" s="100"/>
    </row>
    <row r="167" spans="1:29" s="66" customFormat="1" x14ac:dyDescent="0.5">
      <c r="A167" s="61">
        <v>139</v>
      </c>
      <c r="B167" s="62" t="s">
        <v>110</v>
      </c>
      <c r="C167" s="63"/>
      <c r="D167" s="63"/>
      <c r="E167" s="64">
        <v>1</v>
      </c>
      <c r="F167" s="64">
        <v>1</v>
      </c>
      <c r="G167" s="64">
        <f t="shared" si="63"/>
        <v>108000</v>
      </c>
      <c r="H167" s="64">
        <v>1</v>
      </c>
      <c r="I167" s="64">
        <v>1</v>
      </c>
      <c r="J167" s="64">
        <v>1</v>
      </c>
      <c r="K167" s="65" t="s">
        <v>69</v>
      </c>
      <c r="L167" s="65" t="s">
        <v>69</v>
      </c>
      <c r="M167" s="65" t="s">
        <v>69</v>
      </c>
      <c r="N167" s="64"/>
      <c r="O167" s="64"/>
      <c r="P167" s="64">
        <f t="shared" ref="P167:P178" si="67">(Y167-U167)*12*X167</f>
        <v>0</v>
      </c>
      <c r="Q167" s="64"/>
      <c r="R167" s="64"/>
      <c r="S167" s="64">
        <f t="shared" ref="S167:S178" si="68">G167+P167</f>
        <v>108000</v>
      </c>
      <c r="T167" s="203" t="s">
        <v>659</v>
      </c>
      <c r="U167" s="54">
        <v>9000</v>
      </c>
      <c r="V167" s="54"/>
      <c r="W167" s="54"/>
      <c r="X167" s="55">
        <v>1</v>
      </c>
      <c r="Y167" s="54">
        <v>9000</v>
      </c>
      <c r="Z167" s="54">
        <f t="shared" ref="Z167:Z178" si="69">(Y167-U167)</f>
        <v>0</v>
      </c>
      <c r="AA167" s="54"/>
      <c r="AB167" s="54"/>
      <c r="AC167" s="100"/>
    </row>
    <row r="168" spans="1:29" s="66" customFormat="1" x14ac:dyDescent="0.5">
      <c r="A168" s="61">
        <v>140</v>
      </c>
      <c r="B168" s="62" t="s">
        <v>110</v>
      </c>
      <c r="C168" s="63"/>
      <c r="D168" s="63"/>
      <c r="E168" s="64">
        <v>1</v>
      </c>
      <c r="F168" s="64">
        <v>1</v>
      </c>
      <c r="G168" s="64">
        <f t="shared" si="63"/>
        <v>108000</v>
      </c>
      <c r="H168" s="64">
        <v>1</v>
      </c>
      <c r="I168" s="64">
        <v>1</v>
      </c>
      <c r="J168" s="64">
        <v>1</v>
      </c>
      <c r="K168" s="65" t="s">
        <v>69</v>
      </c>
      <c r="L168" s="65" t="s">
        <v>69</v>
      </c>
      <c r="M168" s="65" t="s">
        <v>69</v>
      </c>
      <c r="N168" s="64"/>
      <c r="O168" s="64"/>
      <c r="P168" s="64">
        <f t="shared" si="67"/>
        <v>0</v>
      </c>
      <c r="Q168" s="64"/>
      <c r="R168" s="64"/>
      <c r="S168" s="64">
        <f t="shared" si="68"/>
        <v>108000</v>
      </c>
      <c r="T168" s="203" t="s">
        <v>662</v>
      </c>
      <c r="U168" s="54">
        <v>9000</v>
      </c>
      <c r="V168" s="54"/>
      <c r="W168" s="54"/>
      <c r="X168" s="55">
        <v>1</v>
      </c>
      <c r="Y168" s="54">
        <v>9000</v>
      </c>
      <c r="Z168" s="54">
        <f t="shared" si="69"/>
        <v>0</v>
      </c>
      <c r="AA168" s="54"/>
      <c r="AB168" s="54"/>
      <c r="AC168" s="100"/>
    </row>
    <row r="169" spans="1:29" s="66" customFormat="1" x14ac:dyDescent="0.5">
      <c r="A169" s="61">
        <v>141</v>
      </c>
      <c r="B169" s="62" t="s">
        <v>110</v>
      </c>
      <c r="C169" s="63"/>
      <c r="D169" s="63"/>
      <c r="E169" s="64">
        <v>1</v>
      </c>
      <c r="F169" s="64">
        <v>1</v>
      </c>
      <c r="G169" s="64">
        <f t="shared" si="63"/>
        <v>108000</v>
      </c>
      <c r="H169" s="64">
        <v>1</v>
      </c>
      <c r="I169" s="64">
        <v>1</v>
      </c>
      <c r="J169" s="64">
        <v>1</v>
      </c>
      <c r="K169" s="65" t="s">
        <v>69</v>
      </c>
      <c r="L169" s="65" t="s">
        <v>69</v>
      </c>
      <c r="M169" s="65" t="s">
        <v>69</v>
      </c>
      <c r="N169" s="64"/>
      <c r="O169" s="64"/>
      <c r="P169" s="64">
        <f t="shared" si="67"/>
        <v>0</v>
      </c>
      <c r="Q169" s="64"/>
      <c r="R169" s="64"/>
      <c r="S169" s="64">
        <f t="shared" si="68"/>
        <v>108000</v>
      </c>
      <c r="T169" s="203" t="s">
        <v>664</v>
      </c>
      <c r="U169" s="54">
        <v>9000</v>
      </c>
      <c r="V169" s="54"/>
      <c r="W169" s="54"/>
      <c r="X169" s="55">
        <v>1</v>
      </c>
      <c r="Y169" s="54">
        <v>9000</v>
      </c>
      <c r="Z169" s="54">
        <f t="shared" si="69"/>
        <v>0</v>
      </c>
      <c r="AA169" s="54"/>
      <c r="AB169" s="54"/>
      <c r="AC169" s="100"/>
    </row>
    <row r="170" spans="1:29" s="66" customFormat="1" x14ac:dyDescent="0.5">
      <c r="A170" s="61">
        <v>142</v>
      </c>
      <c r="B170" s="62" t="s">
        <v>110</v>
      </c>
      <c r="C170" s="63"/>
      <c r="D170" s="63"/>
      <c r="E170" s="64">
        <v>1</v>
      </c>
      <c r="F170" s="64">
        <v>0</v>
      </c>
      <c r="G170" s="64">
        <f t="shared" si="63"/>
        <v>108000</v>
      </c>
      <c r="H170" s="64">
        <v>1</v>
      </c>
      <c r="I170" s="64">
        <v>1</v>
      </c>
      <c r="J170" s="64">
        <v>1</v>
      </c>
      <c r="K170" s="65" t="s">
        <v>69</v>
      </c>
      <c r="L170" s="65">
        <v>1</v>
      </c>
      <c r="M170" s="65" t="s">
        <v>69</v>
      </c>
      <c r="N170" s="64"/>
      <c r="O170" s="64"/>
      <c r="P170" s="64">
        <f t="shared" si="67"/>
        <v>0</v>
      </c>
      <c r="Q170" s="64"/>
      <c r="R170" s="64"/>
      <c r="S170" s="64">
        <f t="shared" si="68"/>
        <v>108000</v>
      </c>
      <c r="T170" s="268" t="s">
        <v>73</v>
      </c>
      <c r="U170" s="54">
        <v>9000</v>
      </c>
      <c r="V170" s="54"/>
      <c r="W170" s="54"/>
      <c r="X170" s="55">
        <v>1</v>
      </c>
      <c r="Y170" s="54">
        <v>9000</v>
      </c>
      <c r="Z170" s="54">
        <f t="shared" si="69"/>
        <v>0</v>
      </c>
      <c r="AA170" s="54"/>
      <c r="AB170" s="54"/>
      <c r="AC170" s="100"/>
    </row>
    <row r="171" spans="1:29" s="66" customFormat="1" x14ac:dyDescent="0.5">
      <c r="A171" s="61">
        <v>143</v>
      </c>
      <c r="B171" s="62" t="s">
        <v>110</v>
      </c>
      <c r="C171" s="63"/>
      <c r="D171" s="63"/>
      <c r="E171" s="64">
        <v>1</v>
      </c>
      <c r="F171" s="64">
        <v>1</v>
      </c>
      <c r="G171" s="64">
        <f t="shared" si="63"/>
        <v>108000</v>
      </c>
      <c r="H171" s="64">
        <v>1</v>
      </c>
      <c r="I171" s="64">
        <v>1</v>
      </c>
      <c r="J171" s="64">
        <v>1</v>
      </c>
      <c r="K171" s="65" t="s">
        <v>69</v>
      </c>
      <c r="L171" s="65" t="s">
        <v>69</v>
      </c>
      <c r="M171" s="65" t="s">
        <v>69</v>
      </c>
      <c r="N171" s="64"/>
      <c r="O171" s="64"/>
      <c r="P171" s="64">
        <f t="shared" si="67"/>
        <v>0</v>
      </c>
      <c r="Q171" s="64"/>
      <c r="R171" s="64"/>
      <c r="S171" s="64">
        <f t="shared" si="68"/>
        <v>108000</v>
      </c>
      <c r="T171" s="203" t="s">
        <v>667</v>
      </c>
      <c r="U171" s="54">
        <v>9000</v>
      </c>
      <c r="V171" s="54"/>
      <c r="W171" s="54"/>
      <c r="X171" s="55">
        <v>1</v>
      </c>
      <c r="Y171" s="54">
        <v>9000</v>
      </c>
      <c r="Z171" s="54">
        <f t="shared" si="69"/>
        <v>0</v>
      </c>
      <c r="AA171" s="54"/>
      <c r="AB171" s="54"/>
      <c r="AC171" s="100" t="s">
        <v>828</v>
      </c>
    </row>
    <row r="172" spans="1:29" s="66" customFormat="1" x14ac:dyDescent="0.5">
      <c r="A172" s="61">
        <v>144</v>
      </c>
      <c r="B172" s="62" t="s">
        <v>110</v>
      </c>
      <c r="C172" s="63"/>
      <c r="D172" s="63"/>
      <c r="E172" s="64">
        <v>1</v>
      </c>
      <c r="F172" s="64">
        <v>1</v>
      </c>
      <c r="G172" s="64">
        <f t="shared" si="63"/>
        <v>108000</v>
      </c>
      <c r="H172" s="64">
        <v>1</v>
      </c>
      <c r="I172" s="64">
        <v>1</v>
      </c>
      <c r="J172" s="64">
        <v>1</v>
      </c>
      <c r="K172" s="65" t="s">
        <v>69</v>
      </c>
      <c r="L172" s="65" t="s">
        <v>69</v>
      </c>
      <c r="M172" s="65" t="s">
        <v>69</v>
      </c>
      <c r="N172" s="64"/>
      <c r="O172" s="64"/>
      <c r="P172" s="64">
        <f t="shared" si="67"/>
        <v>0</v>
      </c>
      <c r="Q172" s="64"/>
      <c r="R172" s="64"/>
      <c r="S172" s="64">
        <f t="shared" si="68"/>
        <v>108000</v>
      </c>
      <c r="T172" s="203" t="s">
        <v>668</v>
      </c>
      <c r="U172" s="54">
        <v>9000</v>
      </c>
      <c r="V172" s="54"/>
      <c r="W172" s="54"/>
      <c r="X172" s="55">
        <v>1</v>
      </c>
      <c r="Y172" s="54">
        <v>9000</v>
      </c>
      <c r="Z172" s="54">
        <f t="shared" si="69"/>
        <v>0</v>
      </c>
      <c r="AA172" s="54"/>
      <c r="AB172" s="54"/>
      <c r="AC172" s="100"/>
    </row>
    <row r="173" spans="1:29" s="66" customFormat="1" x14ac:dyDescent="0.5">
      <c r="A173" s="61">
        <v>145</v>
      </c>
      <c r="B173" s="62" t="s">
        <v>233</v>
      </c>
      <c r="C173" s="63"/>
      <c r="D173" s="63"/>
      <c r="E173" s="64">
        <v>1</v>
      </c>
      <c r="F173" s="64">
        <v>1</v>
      </c>
      <c r="G173" s="64">
        <f t="shared" ref="G173:G179" si="70">(U173+V173+W246+W173)*X173*12</f>
        <v>108000</v>
      </c>
      <c r="H173" s="64">
        <v>1</v>
      </c>
      <c r="I173" s="64">
        <v>1</v>
      </c>
      <c r="J173" s="64">
        <v>1</v>
      </c>
      <c r="K173" s="65" t="s">
        <v>69</v>
      </c>
      <c r="L173" s="65" t="s">
        <v>69</v>
      </c>
      <c r="M173" s="65" t="s">
        <v>69</v>
      </c>
      <c r="N173" s="64"/>
      <c r="O173" s="64"/>
      <c r="P173" s="64">
        <f t="shared" si="67"/>
        <v>0</v>
      </c>
      <c r="Q173" s="64"/>
      <c r="R173" s="64"/>
      <c r="S173" s="64">
        <f t="shared" si="68"/>
        <v>108000</v>
      </c>
      <c r="T173" s="203" t="s">
        <v>650</v>
      </c>
      <c r="U173" s="54">
        <v>9000</v>
      </c>
      <c r="V173" s="54"/>
      <c r="W173" s="54"/>
      <c r="X173" s="55">
        <v>1</v>
      </c>
      <c r="Y173" s="54">
        <v>9000</v>
      </c>
      <c r="Z173" s="54">
        <f t="shared" si="69"/>
        <v>0</v>
      </c>
      <c r="AA173" s="54"/>
      <c r="AB173" s="54"/>
      <c r="AC173" s="100"/>
    </row>
    <row r="174" spans="1:29" s="66" customFormat="1" x14ac:dyDescent="0.5">
      <c r="A174" s="61">
        <v>146</v>
      </c>
      <c r="B174" s="62" t="s">
        <v>233</v>
      </c>
      <c r="C174" s="63"/>
      <c r="D174" s="63"/>
      <c r="E174" s="64">
        <v>1</v>
      </c>
      <c r="F174" s="64">
        <v>1</v>
      </c>
      <c r="G174" s="64">
        <f t="shared" si="70"/>
        <v>108000</v>
      </c>
      <c r="H174" s="64">
        <v>1</v>
      </c>
      <c r="I174" s="64">
        <v>1</v>
      </c>
      <c r="J174" s="64">
        <v>1</v>
      </c>
      <c r="K174" s="65" t="s">
        <v>69</v>
      </c>
      <c r="L174" s="65" t="s">
        <v>69</v>
      </c>
      <c r="M174" s="65" t="s">
        <v>69</v>
      </c>
      <c r="N174" s="64"/>
      <c r="O174" s="64"/>
      <c r="P174" s="64">
        <f t="shared" si="67"/>
        <v>0</v>
      </c>
      <c r="Q174" s="64"/>
      <c r="R174" s="64"/>
      <c r="S174" s="64">
        <f t="shared" si="68"/>
        <v>108000</v>
      </c>
      <c r="T174" s="203" t="s">
        <v>587</v>
      </c>
      <c r="U174" s="54">
        <v>9000</v>
      </c>
      <c r="V174" s="54"/>
      <c r="W174" s="54"/>
      <c r="X174" s="55">
        <v>1</v>
      </c>
      <c r="Y174" s="54">
        <v>9000</v>
      </c>
      <c r="Z174" s="54">
        <f t="shared" si="69"/>
        <v>0</v>
      </c>
      <c r="AA174" s="54"/>
      <c r="AB174" s="54"/>
      <c r="AC174" s="100"/>
    </row>
    <row r="175" spans="1:29" s="66" customFormat="1" x14ac:dyDescent="0.5">
      <c r="A175" s="61">
        <v>147</v>
      </c>
      <c r="B175" s="62" t="s">
        <v>233</v>
      </c>
      <c r="C175" s="63"/>
      <c r="D175" s="63"/>
      <c r="E175" s="64">
        <v>1</v>
      </c>
      <c r="F175" s="64">
        <v>1</v>
      </c>
      <c r="G175" s="64">
        <f t="shared" si="70"/>
        <v>108000</v>
      </c>
      <c r="H175" s="64">
        <v>1</v>
      </c>
      <c r="I175" s="64">
        <v>1</v>
      </c>
      <c r="J175" s="64">
        <v>1</v>
      </c>
      <c r="K175" s="65" t="s">
        <v>69</v>
      </c>
      <c r="L175" s="65" t="s">
        <v>69</v>
      </c>
      <c r="M175" s="65" t="s">
        <v>69</v>
      </c>
      <c r="N175" s="64"/>
      <c r="O175" s="64"/>
      <c r="P175" s="64">
        <f t="shared" si="67"/>
        <v>0</v>
      </c>
      <c r="Q175" s="64"/>
      <c r="R175" s="64"/>
      <c r="S175" s="64">
        <f t="shared" si="68"/>
        <v>108000</v>
      </c>
      <c r="T175" s="203" t="s">
        <v>652</v>
      </c>
      <c r="U175" s="54">
        <v>9000</v>
      </c>
      <c r="V175" s="54"/>
      <c r="W175" s="54"/>
      <c r="X175" s="55">
        <v>1</v>
      </c>
      <c r="Y175" s="54">
        <v>9000</v>
      </c>
      <c r="Z175" s="54">
        <f t="shared" si="69"/>
        <v>0</v>
      </c>
      <c r="AA175" s="54"/>
      <c r="AB175" s="54"/>
      <c r="AC175" s="100"/>
    </row>
    <row r="176" spans="1:29" s="66" customFormat="1" x14ac:dyDescent="0.5">
      <c r="A176" s="61">
        <v>148</v>
      </c>
      <c r="B176" s="62" t="s">
        <v>233</v>
      </c>
      <c r="C176" s="63"/>
      <c r="D176" s="63"/>
      <c r="E176" s="64">
        <v>1</v>
      </c>
      <c r="F176" s="64">
        <v>0</v>
      </c>
      <c r="G176" s="64">
        <f t="shared" si="70"/>
        <v>108000</v>
      </c>
      <c r="H176" s="64">
        <v>1</v>
      </c>
      <c r="I176" s="64">
        <v>1</v>
      </c>
      <c r="J176" s="64">
        <v>1</v>
      </c>
      <c r="K176" s="65" t="s">
        <v>69</v>
      </c>
      <c r="L176" s="65">
        <v>1</v>
      </c>
      <c r="M176" s="65" t="s">
        <v>69</v>
      </c>
      <c r="N176" s="64"/>
      <c r="O176" s="64"/>
      <c r="P176" s="64">
        <f t="shared" si="67"/>
        <v>0</v>
      </c>
      <c r="Q176" s="64"/>
      <c r="R176" s="64"/>
      <c r="S176" s="64">
        <f t="shared" si="68"/>
        <v>108000</v>
      </c>
      <c r="T176" s="62" t="s">
        <v>73</v>
      </c>
      <c r="U176" s="54">
        <v>9000</v>
      </c>
      <c r="V176" s="54"/>
      <c r="W176" s="54"/>
      <c r="X176" s="55">
        <v>1</v>
      </c>
      <c r="Y176" s="54">
        <v>9000</v>
      </c>
      <c r="Z176" s="54">
        <f t="shared" si="69"/>
        <v>0</v>
      </c>
      <c r="AA176" s="54"/>
      <c r="AB176" s="54"/>
      <c r="AC176" s="100" t="s">
        <v>829</v>
      </c>
    </row>
    <row r="177" spans="1:29" s="66" customFormat="1" x14ac:dyDescent="0.5">
      <c r="A177" s="61">
        <v>149</v>
      </c>
      <c r="B177" s="62" t="s">
        <v>233</v>
      </c>
      <c r="C177" s="63"/>
      <c r="D177" s="63"/>
      <c r="E177" s="64">
        <v>1</v>
      </c>
      <c r="F177" s="64">
        <v>1</v>
      </c>
      <c r="G177" s="64">
        <f t="shared" si="70"/>
        <v>108000</v>
      </c>
      <c r="H177" s="64">
        <v>1</v>
      </c>
      <c r="I177" s="64">
        <v>1</v>
      </c>
      <c r="J177" s="64">
        <v>1</v>
      </c>
      <c r="K177" s="65" t="s">
        <v>69</v>
      </c>
      <c r="L177" s="65" t="s">
        <v>69</v>
      </c>
      <c r="M177" s="65" t="s">
        <v>69</v>
      </c>
      <c r="N177" s="64"/>
      <c r="O177" s="64"/>
      <c r="P177" s="64">
        <f t="shared" si="67"/>
        <v>0</v>
      </c>
      <c r="Q177" s="64"/>
      <c r="R177" s="64"/>
      <c r="S177" s="64">
        <f t="shared" si="68"/>
        <v>108000</v>
      </c>
      <c r="T177" s="203" t="s">
        <v>655</v>
      </c>
      <c r="U177" s="54">
        <v>9000</v>
      </c>
      <c r="V177" s="54"/>
      <c r="W177" s="54"/>
      <c r="X177" s="55">
        <v>1</v>
      </c>
      <c r="Y177" s="54">
        <v>9000</v>
      </c>
      <c r="Z177" s="54">
        <f t="shared" si="69"/>
        <v>0</v>
      </c>
      <c r="AA177" s="54"/>
      <c r="AB177" s="54"/>
      <c r="AC177" s="100"/>
    </row>
    <row r="178" spans="1:29" s="66" customFormat="1" x14ac:dyDescent="0.5">
      <c r="A178" s="61">
        <v>150</v>
      </c>
      <c r="B178" s="62" t="s">
        <v>233</v>
      </c>
      <c r="C178" s="63"/>
      <c r="D178" s="63"/>
      <c r="E178" s="64">
        <v>1</v>
      </c>
      <c r="F178" s="64">
        <v>1</v>
      </c>
      <c r="G178" s="64">
        <f t="shared" si="70"/>
        <v>108000</v>
      </c>
      <c r="H178" s="64">
        <v>1</v>
      </c>
      <c r="I178" s="64">
        <v>1</v>
      </c>
      <c r="J178" s="64">
        <v>1</v>
      </c>
      <c r="K178" s="65" t="s">
        <v>69</v>
      </c>
      <c r="L178" s="65" t="s">
        <v>69</v>
      </c>
      <c r="M178" s="65" t="s">
        <v>69</v>
      </c>
      <c r="N178" s="64"/>
      <c r="O178" s="64"/>
      <c r="P178" s="64">
        <f t="shared" si="67"/>
        <v>0</v>
      </c>
      <c r="Q178" s="64"/>
      <c r="R178" s="64"/>
      <c r="S178" s="64">
        <f t="shared" si="68"/>
        <v>108000</v>
      </c>
      <c r="T178" s="203" t="s">
        <v>657</v>
      </c>
      <c r="U178" s="54">
        <v>9000</v>
      </c>
      <c r="V178" s="54"/>
      <c r="W178" s="54"/>
      <c r="X178" s="55">
        <v>1</v>
      </c>
      <c r="Y178" s="54">
        <v>9000</v>
      </c>
      <c r="Z178" s="54">
        <f t="shared" si="69"/>
        <v>0</v>
      </c>
      <c r="AA178" s="54"/>
      <c r="AB178" s="54"/>
      <c r="AC178" s="100"/>
    </row>
    <row r="179" spans="1:29" s="66" customFormat="1" x14ac:dyDescent="0.5">
      <c r="A179" s="61">
        <v>151</v>
      </c>
      <c r="B179" s="62" t="s">
        <v>233</v>
      </c>
      <c r="C179" s="63"/>
      <c r="D179" s="63"/>
      <c r="E179" s="64">
        <v>1</v>
      </c>
      <c r="F179" s="64">
        <v>1</v>
      </c>
      <c r="G179" s="64">
        <f t="shared" si="70"/>
        <v>108000</v>
      </c>
      <c r="H179" s="64">
        <v>1</v>
      </c>
      <c r="I179" s="64">
        <v>1</v>
      </c>
      <c r="J179" s="64">
        <v>1</v>
      </c>
      <c r="K179" s="65" t="s">
        <v>69</v>
      </c>
      <c r="L179" s="65" t="s">
        <v>69</v>
      </c>
      <c r="M179" s="65" t="s">
        <v>69</v>
      </c>
      <c r="N179" s="64"/>
      <c r="O179" s="64"/>
      <c r="P179" s="64">
        <f t="shared" si="64"/>
        <v>0</v>
      </c>
      <c r="Q179" s="64"/>
      <c r="R179" s="64"/>
      <c r="S179" s="64">
        <f t="shared" si="65"/>
        <v>108000</v>
      </c>
      <c r="T179" s="205" t="s">
        <v>830</v>
      </c>
      <c r="U179" s="54">
        <v>9000</v>
      </c>
      <c r="V179" s="54"/>
      <c r="W179" s="54"/>
      <c r="X179" s="55">
        <v>1</v>
      </c>
      <c r="Y179" s="54">
        <v>9000</v>
      </c>
      <c r="Z179" s="54">
        <f t="shared" si="66"/>
        <v>0</v>
      </c>
      <c r="AA179" s="54"/>
      <c r="AB179" s="54"/>
      <c r="AC179" s="100"/>
    </row>
    <row r="180" spans="1:29" s="66" customFormat="1" x14ac:dyDescent="0.5">
      <c r="A180" s="70"/>
      <c r="B180" s="71" t="s">
        <v>62</v>
      </c>
      <c r="C180" s="72"/>
      <c r="D180" s="72"/>
      <c r="E180" s="73">
        <f>SUM(E162:E179)</f>
        <v>18</v>
      </c>
      <c r="F180" s="73">
        <f t="shared" ref="F180:P180" si="71">SUM(F162:F179)</f>
        <v>15</v>
      </c>
      <c r="G180" s="73">
        <f t="shared" si="71"/>
        <v>2165040</v>
      </c>
      <c r="H180" s="73">
        <f t="shared" si="71"/>
        <v>18</v>
      </c>
      <c r="I180" s="73">
        <f t="shared" si="71"/>
        <v>18</v>
      </c>
      <c r="J180" s="73">
        <f t="shared" si="71"/>
        <v>18</v>
      </c>
      <c r="K180" s="73">
        <f t="shared" si="71"/>
        <v>0</v>
      </c>
      <c r="L180" s="73">
        <f t="shared" si="71"/>
        <v>3</v>
      </c>
      <c r="M180" s="73">
        <f t="shared" si="71"/>
        <v>0</v>
      </c>
      <c r="N180" s="73">
        <f t="shared" si="71"/>
        <v>0</v>
      </c>
      <c r="O180" s="73">
        <f t="shared" si="71"/>
        <v>0</v>
      </c>
      <c r="P180" s="73">
        <f t="shared" si="71"/>
        <v>26280</v>
      </c>
      <c r="Q180" s="73">
        <f>SUM(Q162:Q179)</f>
        <v>0</v>
      </c>
      <c r="R180" s="73">
        <f>SUM(R162:R179)</f>
        <v>0</v>
      </c>
      <c r="S180" s="73">
        <f>SUM(S162:S179)</f>
        <v>2191320</v>
      </c>
      <c r="T180" s="74"/>
      <c r="U180" s="54"/>
      <c r="V180" s="54"/>
      <c r="W180" s="54"/>
      <c r="X180" s="55"/>
      <c r="Y180" s="54"/>
      <c r="Z180" s="54"/>
      <c r="AA180" s="54"/>
      <c r="AB180" s="54"/>
      <c r="AC180" s="100"/>
    </row>
    <row r="181" spans="1:29" s="66" customFormat="1" x14ac:dyDescent="0.5">
      <c r="A181" s="61"/>
      <c r="B181" s="67" t="s">
        <v>112</v>
      </c>
      <c r="C181" s="63"/>
      <c r="D181" s="63"/>
      <c r="E181" s="64"/>
      <c r="F181" s="64"/>
      <c r="G181" s="64"/>
      <c r="H181" s="64"/>
      <c r="I181" s="64"/>
      <c r="J181" s="64"/>
      <c r="K181" s="65"/>
      <c r="L181" s="65"/>
      <c r="M181" s="65"/>
      <c r="N181" s="64"/>
      <c r="O181" s="64"/>
      <c r="P181" s="64"/>
      <c r="Q181" s="64"/>
      <c r="R181" s="64"/>
      <c r="S181" s="64"/>
      <c r="T181" s="62"/>
      <c r="U181" s="54"/>
      <c r="V181" s="54"/>
      <c r="W181" s="54"/>
      <c r="X181" s="55"/>
      <c r="Y181" s="54"/>
      <c r="Z181" s="54"/>
      <c r="AA181" s="54"/>
      <c r="AB181" s="54"/>
      <c r="AC181" s="100"/>
    </row>
    <row r="182" spans="1:29" s="66" customFormat="1" x14ac:dyDescent="0.5">
      <c r="A182" s="61">
        <v>152</v>
      </c>
      <c r="B182" s="62" t="s">
        <v>477</v>
      </c>
      <c r="C182" s="63">
        <v>712082107001</v>
      </c>
      <c r="D182" s="63" t="s">
        <v>499</v>
      </c>
      <c r="E182" s="64">
        <v>1</v>
      </c>
      <c r="F182" s="64">
        <v>0</v>
      </c>
      <c r="G182" s="64">
        <f t="shared" ref="G182:G187" si="72">(U182+V182+W254+W182)*X182*12</f>
        <v>672600</v>
      </c>
      <c r="H182" s="64">
        <v>1</v>
      </c>
      <c r="I182" s="64">
        <v>1</v>
      </c>
      <c r="J182" s="64">
        <v>1</v>
      </c>
      <c r="K182" s="65" t="s">
        <v>69</v>
      </c>
      <c r="L182" s="65">
        <v>1</v>
      </c>
      <c r="M182" s="65" t="s">
        <v>69</v>
      </c>
      <c r="N182" s="64"/>
      <c r="O182" s="64"/>
      <c r="P182" s="64">
        <f t="shared" ref="P182:P187" si="73">(Y182-U182)*12*X182</f>
        <v>0</v>
      </c>
      <c r="Q182" s="64"/>
      <c r="R182" s="64"/>
      <c r="S182" s="64">
        <f t="shared" ref="S182:S187" si="74">G182+P182</f>
        <v>672600</v>
      </c>
      <c r="T182" s="62" t="s">
        <v>73</v>
      </c>
      <c r="U182" s="54">
        <v>44850</v>
      </c>
      <c r="V182" s="54">
        <v>5600</v>
      </c>
      <c r="W182" s="54">
        <v>5600</v>
      </c>
      <c r="X182" s="55">
        <v>1</v>
      </c>
      <c r="Y182" s="54">
        <v>44850</v>
      </c>
      <c r="Z182" s="54">
        <f t="shared" ref="Z182:Z187" si="75">(Y182-U182)</f>
        <v>0</v>
      </c>
      <c r="AA182" s="54"/>
      <c r="AB182" s="54"/>
      <c r="AC182" s="100"/>
    </row>
    <row r="183" spans="1:29" s="66" customFormat="1" x14ac:dyDescent="0.5">
      <c r="A183" s="61">
        <v>153</v>
      </c>
      <c r="B183" s="62" t="s">
        <v>669</v>
      </c>
      <c r="C183" s="63">
        <v>712082107002</v>
      </c>
      <c r="D183" s="63" t="s">
        <v>503</v>
      </c>
      <c r="E183" s="64">
        <v>1</v>
      </c>
      <c r="F183" s="64">
        <v>1</v>
      </c>
      <c r="G183" s="64">
        <f t="shared" si="72"/>
        <v>486960</v>
      </c>
      <c r="H183" s="64">
        <v>1</v>
      </c>
      <c r="I183" s="64">
        <v>1</v>
      </c>
      <c r="J183" s="64">
        <v>1</v>
      </c>
      <c r="K183" s="65" t="s">
        <v>69</v>
      </c>
      <c r="L183" s="65" t="s">
        <v>69</v>
      </c>
      <c r="M183" s="65" t="s">
        <v>69</v>
      </c>
      <c r="N183" s="64"/>
      <c r="O183" s="64"/>
      <c r="P183" s="64">
        <f t="shared" si="73"/>
        <v>14160</v>
      </c>
      <c r="Q183" s="64"/>
      <c r="R183" s="64"/>
      <c r="S183" s="64">
        <f t="shared" si="74"/>
        <v>501120</v>
      </c>
      <c r="T183" s="203" t="s">
        <v>670</v>
      </c>
      <c r="U183" s="54">
        <v>39080</v>
      </c>
      <c r="V183" s="54">
        <v>1500</v>
      </c>
      <c r="W183" s="54"/>
      <c r="X183" s="55">
        <v>1</v>
      </c>
      <c r="Y183" s="54">
        <v>40260</v>
      </c>
      <c r="Z183" s="54">
        <f t="shared" si="75"/>
        <v>1180</v>
      </c>
      <c r="AA183" s="54"/>
      <c r="AB183" s="54"/>
      <c r="AC183" s="100"/>
    </row>
    <row r="184" spans="1:29" s="66" customFormat="1" x14ac:dyDescent="0.5">
      <c r="A184" s="61">
        <v>154</v>
      </c>
      <c r="B184" s="62" t="s">
        <v>571</v>
      </c>
      <c r="C184" s="63">
        <v>712083101004</v>
      </c>
      <c r="D184" s="63" t="s">
        <v>506</v>
      </c>
      <c r="E184" s="64">
        <v>1</v>
      </c>
      <c r="F184" s="64">
        <v>1</v>
      </c>
      <c r="G184" s="64">
        <f t="shared" si="72"/>
        <v>308040</v>
      </c>
      <c r="H184" s="64">
        <v>1</v>
      </c>
      <c r="I184" s="64">
        <v>1</v>
      </c>
      <c r="J184" s="64">
        <v>1</v>
      </c>
      <c r="K184" s="65" t="s">
        <v>69</v>
      </c>
      <c r="L184" s="65" t="s">
        <v>69</v>
      </c>
      <c r="M184" s="65" t="s">
        <v>69</v>
      </c>
      <c r="N184" s="64"/>
      <c r="O184" s="64"/>
      <c r="P184" s="64">
        <f t="shared" si="73"/>
        <v>9960</v>
      </c>
      <c r="Q184" s="64"/>
      <c r="R184" s="64"/>
      <c r="S184" s="64">
        <f t="shared" si="74"/>
        <v>318000</v>
      </c>
      <c r="T184" s="203" t="s">
        <v>671</v>
      </c>
      <c r="U184" s="54">
        <v>25670</v>
      </c>
      <c r="V184" s="54"/>
      <c r="W184" s="54"/>
      <c r="X184" s="55">
        <v>1</v>
      </c>
      <c r="Y184" s="54">
        <v>26500</v>
      </c>
      <c r="Z184" s="54">
        <f t="shared" si="75"/>
        <v>830</v>
      </c>
      <c r="AA184" s="54"/>
      <c r="AB184" s="54"/>
      <c r="AC184" s="100"/>
    </row>
    <row r="185" spans="1:29" s="66" customFormat="1" x14ac:dyDescent="0.5">
      <c r="A185" s="61">
        <v>155</v>
      </c>
      <c r="B185" s="62" t="s">
        <v>672</v>
      </c>
      <c r="C185" s="63">
        <v>712083803001</v>
      </c>
      <c r="D185" s="63" t="s">
        <v>509</v>
      </c>
      <c r="E185" s="64">
        <v>1</v>
      </c>
      <c r="F185" s="64">
        <v>1</v>
      </c>
      <c r="G185" s="64">
        <f t="shared" si="72"/>
        <v>402720</v>
      </c>
      <c r="H185" s="64">
        <v>1</v>
      </c>
      <c r="I185" s="64">
        <v>1</v>
      </c>
      <c r="J185" s="64">
        <v>1</v>
      </c>
      <c r="K185" s="65" t="s">
        <v>69</v>
      </c>
      <c r="L185" s="65" t="s">
        <v>69</v>
      </c>
      <c r="M185" s="65" t="s">
        <v>69</v>
      </c>
      <c r="N185" s="64"/>
      <c r="O185" s="64"/>
      <c r="P185" s="64">
        <f t="shared" si="73"/>
        <v>13440</v>
      </c>
      <c r="Q185" s="64"/>
      <c r="R185" s="64"/>
      <c r="S185" s="64">
        <f t="shared" si="74"/>
        <v>416160</v>
      </c>
      <c r="T185" s="203" t="s">
        <v>673</v>
      </c>
      <c r="U185" s="54">
        <v>33560</v>
      </c>
      <c r="V185" s="54"/>
      <c r="W185" s="54"/>
      <c r="X185" s="55">
        <v>1</v>
      </c>
      <c r="Y185" s="54">
        <v>34680</v>
      </c>
      <c r="Z185" s="54">
        <f t="shared" si="75"/>
        <v>1120</v>
      </c>
      <c r="AA185" s="54"/>
      <c r="AB185" s="54"/>
      <c r="AC185" s="100"/>
    </row>
    <row r="186" spans="1:29" s="66" customFormat="1" x14ac:dyDescent="0.5">
      <c r="A186" s="61">
        <v>156</v>
      </c>
      <c r="B186" s="62" t="s">
        <v>516</v>
      </c>
      <c r="C186" s="63">
        <v>712084101012</v>
      </c>
      <c r="D186" s="63" t="s">
        <v>517</v>
      </c>
      <c r="E186" s="64">
        <v>1</v>
      </c>
      <c r="F186" s="64">
        <v>1</v>
      </c>
      <c r="G186" s="64">
        <f t="shared" si="72"/>
        <v>419880</v>
      </c>
      <c r="H186" s="64">
        <v>1</v>
      </c>
      <c r="I186" s="64">
        <v>1</v>
      </c>
      <c r="J186" s="64">
        <v>1</v>
      </c>
      <c r="K186" s="65" t="s">
        <v>69</v>
      </c>
      <c r="L186" s="65" t="s">
        <v>69</v>
      </c>
      <c r="M186" s="65" t="s">
        <v>69</v>
      </c>
      <c r="N186" s="64"/>
      <c r="O186" s="64"/>
      <c r="P186" s="64">
        <f t="shared" si="73"/>
        <v>6600</v>
      </c>
      <c r="Q186" s="64"/>
      <c r="R186" s="64"/>
      <c r="S186" s="64">
        <f t="shared" si="74"/>
        <v>426480</v>
      </c>
      <c r="T186" s="203" t="s">
        <v>674</v>
      </c>
      <c r="U186" s="54">
        <v>34990</v>
      </c>
      <c r="V186" s="54"/>
      <c r="W186" s="54"/>
      <c r="X186" s="55">
        <v>1</v>
      </c>
      <c r="Y186" s="54">
        <v>35540</v>
      </c>
      <c r="Z186" s="54">
        <f t="shared" si="75"/>
        <v>550</v>
      </c>
      <c r="AA186" s="54"/>
      <c r="AB186" s="54"/>
      <c r="AC186" s="100"/>
    </row>
    <row r="187" spans="1:29" s="66" customFormat="1" x14ac:dyDescent="0.5">
      <c r="A187" s="61">
        <v>157</v>
      </c>
      <c r="B187" s="62" t="s">
        <v>675</v>
      </c>
      <c r="C187" s="63">
        <v>712084201001</v>
      </c>
      <c r="D187" s="63" t="s">
        <v>517</v>
      </c>
      <c r="E187" s="64">
        <v>1</v>
      </c>
      <c r="F187" s="64">
        <v>1</v>
      </c>
      <c r="G187" s="64">
        <f t="shared" si="72"/>
        <v>369240</v>
      </c>
      <c r="H187" s="64">
        <v>1</v>
      </c>
      <c r="I187" s="64">
        <v>1</v>
      </c>
      <c r="J187" s="64">
        <v>1</v>
      </c>
      <c r="K187" s="65" t="s">
        <v>69</v>
      </c>
      <c r="L187" s="65" t="s">
        <v>69</v>
      </c>
      <c r="M187" s="65" t="s">
        <v>69</v>
      </c>
      <c r="N187" s="64"/>
      <c r="O187" s="64"/>
      <c r="P187" s="64">
        <f t="shared" si="73"/>
        <v>11880</v>
      </c>
      <c r="Q187" s="64"/>
      <c r="R187" s="64"/>
      <c r="S187" s="64">
        <f t="shared" si="74"/>
        <v>381120</v>
      </c>
      <c r="T187" s="203" t="s">
        <v>676</v>
      </c>
      <c r="U187" s="54">
        <v>30770</v>
      </c>
      <c r="V187" s="54"/>
      <c r="W187" s="54"/>
      <c r="X187" s="55">
        <v>1</v>
      </c>
      <c r="Y187" s="54">
        <v>31760</v>
      </c>
      <c r="Z187" s="54">
        <f t="shared" si="75"/>
        <v>990</v>
      </c>
      <c r="AA187" s="54"/>
      <c r="AB187" s="54"/>
      <c r="AC187" s="100"/>
    </row>
    <row r="188" spans="1:29" s="66" customFormat="1" x14ac:dyDescent="0.5">
      <c r="A188" s="70"/>
      <c r="B188" s="71" t="s">
        <v>62</v>
      </c>
      <c r="C188" s="72"/>
      <c r="D188" s="72"/>
      <c r="E188" s="73">
        <f>SUM(E182:E187)</f>
        <v>6</v>
      </c>
      <c r="F188" s="73">
        <f t="shared" ref="F188:P188" si="76">SUM(F182:F187)</f>
        <v>5</v>
      </c>
      <c r="G188" s="73">
        <f t="shared" si="76"/>
        <v>2659440</v>
      </c>
      <c r="H188" s="73">
        <f t="shared" si="76"/>
        <v>6</v>
      </c>
      <c r="I188" s="73">
        <f t="shared" si="76"/>
        <v>6</v>
      </c>
      <c r="J188" s="73">
        <f t="shared" si="76"/>
        <v>6</v>
      </c>
      <c r="K188" s="73">
        <f t="shared" si="76"/>
        <v>0</v>
      </c>
      <c r="L188" s="73">
        <f t="shared" si="76"/>
        <v>1</v>
      </c>
      <c r="M188" s="73">
        <f t="shared" si="76"/>
        <v>0</v>
      </c>
      <c r="N188" s="73">
        <f t="shared" si="76"/>
        <v>0</v>
      </c>
      <c r="O188" s="73">
        <f t="shared" si="76"/>
        <v>0</v>
      </c>
      <c r="P188" s="73">
        <f t="shared" si="76"/>
        <v>56040</v>
      </c>
      <c r="Q188" s="73">
        <f>SUM(Q182:Q187)</f>
        <v>0</v>
      </c>
      <c r="R188" s="73">
        <f>SUM(R182:R187)</f>
        <v>0</v>
      </c>
      <c r="S188" s="73">
        <f>SUM(S182:S187)</f>
        <v>2715480</v>
      </c>
      <c r="T188" s="74"/>
      <c r="U188" s="54"/>
      <c r="V188" s="54"/>
      <c r="W188" s="54"/>
      <c r="X188" s="55"/>
      <c r="Y188" s="54"/>
      <c r="Z188" s="54"/>
      <c r="AA188" s="54"/>
      <c r="AB188" s="54"/>
      <c r="AC188" s="100"/>
    </row>
    <row r="189" spans="1:29" s="66" customFormat="1" x14ac:dyDescent="0.5">
      <c r="A189" s="61"/>
      <c r="B189" s="67" t="s">
        <v>81</v>
      </c>
      <c r="C189" s="63"/>
      <c r="D189" s="63"/>
      <c r="E189" s="64"/>
      <c r="F189" s="64"/>
      <c r="G189" s="64"/>
      <c r="H189" s="64"/>
      <c r="I189" s="64"/>
      <c r="J189" s="64"/>
      <c r="K189" s="65"/>
      <c r="L189" s="65"/>
      <c r="M189" s="65"/>
      <c r="N189" s="64"/>
      <c r="O189" s="64"/>
      <c r="P189" s="64"/>
      <c r="Q189" s="64"/>
      <c r="R189" s="64"/>
      <c r="S189" s="64"/>
      <c r="T189" s="62"/>
      <c r="U189" s="54"/>
      <c r="V189" s="54"/>
      <c r="W189" s="54"/>
      <c r="X189" s="55"/>
      <c r="Y189" s="54"/>
      <c r="Z189" s="54"/>
      <c r="AA189" s="54"/>
      <c r="AB189" s="54"/>
      <c r="AC189" s="100"/>
    </row>
    <row r="190" spans="1:29" s="66" customFormat="1" x14ac:dyDescent="0.5">
      <c r="A190" s="61">
        <v>158</v>
      </c>
      <c r="B190" s="62" t="s">
        <v>350</v>
      </c>
      <c r="C190" s="63"/>
      <c r="D190" s="63"/>
      <c r="E190" s="64">
        <v>1</v>
      </c>
      <c r="F190" s="64">
        <v>1</v>
      </c>
      <c r="G190" s="64">
        <f>(U190+V190+W261+W190)*X190*12</f>
        <v>198720</v>
      </c>
      <c r="H190" s="64">
        <v>1</v>
      </c>
      <c r="I190" s="64">
        <v>1</v>
      </c>
      <c r="J190" s="64">
        <v>1</v>
      </c>
      <c r="K190" s="65" t="s">
        <v>69</v>
      </c>
      <c r="L190" s="65" t="s">
        <v>69</v>
      </c>
      <c r="M190" s="65" t="s">
        <v>69</v>
      </c>
      <c r="N190" s="64"/>
      <c r="O190" s="64"/>
      <c r="P190" s="64">
        <f>(Y190-U190)*12*X190</f>
        <v>8040</v>
      </c>
      <c r="Q190" s="64"/>
      <c r="R190" s="64"/>
      <c r="S190" s="64">
        <f>G190+P190</f>
        <v>206760</v>
      </c>
      <c r="T190" s="203" t="s">
        <v>678</v>
      </c>
      <c r="U190" s="54">
        <v>16560</v>
      </c>
      <c r="V190" s="54"/>
      <c r="W190" s="54"/>
      <c r="X190" s="55">
        <v>1</v>
      </c>
      <c r="Y190" s="54">
        <f>U190+AB190</f>
        <v>17230</v>
      </c>
      <c r="Z190" s="54">
        <f>(Y190-U190)</f>
        <v>670</v>
      </c>
      <c r="AA190" s="54">
        <f>U190*4/100</f>
        <v>662.4</v>
      </c>
      <c r="AB190" s="54">
        <v>670</v>
      </c>
      <c r="AC190" s="100"/>
    </row>
    <row r="191" spans="1:29" s="66" customFormat="1" x14ac:dyDescent="0.5">
      <c r="A191" s="61">
        <v>159</v>
      </c>
      <c r="B191" s="62" t="s">
        <v>97</v>
      </c>
      <c r="C191" s="63"/>
      <c r="D191" s="63"/>
      <c r="E191" s="64">
        <v>1</v>
      </c>
      <c r="F191" s="64">
        <v>1</v>
      </c>
      <c r="G191" s="64">
        <f>(U191+V191+W262+W191)*X191*12</f>
        <v>119760</v>
      </c>
      <c r="H191" s="64">
        <v>1</v>
      </c>
      <c r="I191" s="64">
        <v>1</v>
      </c>
      <c r="J191" s="64">
        <v>1</v>
      </c>
      <c r="K191" s="65" t="s">
        <v>69</v>
      </c>
      <c r="L191" s="65" t="s">
        <v>69</v>
      </c>
      <c r="M191" s="65" t="s">
        <v>69</v>
      </c>
      <c r="N191" s="64"/>
      <c r="O191" s="64"/>
      <c r="P191" s="64">
        <f>(Y191-U191)*12*X191</f>
        <v>4800</v>
      </c>
      <c r="Q191" s="64"/>
      <c r="R191" s="64"/>
      <c r="S191" s="64">
        <f>G191+P191</f>
        <v>124560</v>
      </c>
      <c r="T191" s="203" t="s">
        <v>680</v>
      </c>
      <c r="U191" s="54">
        <v>9980</v>
      </c>
      <c r="V191" s="54"/>
      <c r="W191" s="54"/>
      <c r="X191" s="55">
        <v>1</v>
      </c>
      <c r="Y191" s="54">
        <f>U191+AB191</f>
        <v>10380</v>
      </c>
      <c r="Z191" s="54">
        <f>(Y191-U191)</f>
        <v>400</v>
      </c>
      <c r="AA191" s="54">
        <f>U191*4/100</f>
        <v>399.2</v>
      </c>
      <c r="AB191" s="54">
        <v>400</v>
      </c>
      <c r="AC191" s="100"/>
    </row>
    <row r="192" spans="1:29" s="66" customFormat="1" x14ac:dyDescent="0.5">
      <c r="A192" s="61">
        <v>160</v>
      </c>
      <c r="B192" s="62" t="s">
        <v>389</v>
      </c>
      <c r="C192" s="63"/>
      <c r="D192" s="63"/>
      <c r="E192" s="64">
        <v>1</v>
      </c>
      <c r="F192" s="64">
        <v>1</v>
      </c>
      <c r="G192" s="64">
        <f>(U192+V192+W263+W192)*X192*12</f>
        <v>180000</v>
      </c>
      <c r="H192" s="64">
        <v>1</v>
      </c>
      <c r="I192" s="64">
        <v>1</v>
      </c>
      <c r="J192" s="64">
        <v>1</v>
      </c>
      <c r="K192" s="65" t="s">
        <v>69</v>
      </c>
      <c r="L192" s="65"/>
      <c r="M192" s="65" t="s">
        <v>69</v>
      </c>
      <c r="N192" s="64"/>
      <c r="O192" s="64"/>
      <c r="P192" s="64">
        <f>(Y192-U192)*12*X192</f>
        <v>7200</v>
      </c>
      <c r="Q192" s="64"/>
      <c r="R192" s="64"/>
      <c r="S192" s="64">
        <f>G192+P192</f>
        <v>187200</v>
      </c>
      <c r="T192" s="203" t="s">
        <v>677</v>
      </c>
      <c r="U192" s="54">
        <v>15000</v>
      </c>
      <c r="V192" s="54"/>
      <c r="W192" s="54"/>
      <c r="X192" s="55">
        <v>1</v>
      </c>
      <c r="Y192" s="54">
        <f>U192+AB192</f>
        <v>15600</v>
      </c>
      <c r="Z192" s="54">
        <f>(Y192-U192)</f>
        <v>600</v>
      </c>
      <c r="AA192" s="54">
        <f>U192*4/100</f>
        <v>600</v>
      </c>
      <c r="AB192" s="54">
        <v>600</v>
      </c>
      <c r="AC192" s="100"/>
    </row>
    <row r="193" spans="1:29" s="66" customFormat="1" x14ac:dyDescent="0.5">
      <c r="A193" s="61">
        <v>161</v>
      </c>
      <c r="B193" s="62" t="s">
        <v>110</v>
      </c>
      <c r="C193" s="63"/>
      <c r="D193" s="63"/>
      <c r="E193" s="64">
        <v>1</v>
      </c>
      <c r="F193" s="64">
        <v>0</v>
      </c>
      <c r="G193" s="64">
        <f>(U193+V193+W260+W193)*X193*12</f>
        <v>108000</v>
      </c>
      <c r="H193" s="64">
        <v>1</v>
      </c>
      <c r="I193" s="64">
        <v>1</v>
      </c>
      <c r="J193" s="64">
        <v>1</v>
      </c>
      <c r="K193" s="65" t="s">
        <v>69</v>
      </c>
      <c r="L193" s="65">
        <v>1</v>
      </c>
      <c r="M193" s="65" t="s">
        <v>69</v>
      </c>
      <c r="N193" s="64"/>
      <c r="O193" s="64"/>
      <c r="P193" s="64">
        <f t="shared" ref="P193:P196" si="77">(Y193-U193)*12*X193</f>
        <v>0</v>
      </c>
      <c r="Q193" s="64"/>
      <c r="R193" s="64"/>
      <c r="S193" s="64">
        <f t="shared" ref="S193:S196" si="78">G193+P193</f>
        <v>108000</v>
      </c>
      <c r="T193" s="268" t="s">
        <v>73</v>
      </c>
      <c r="U193" s="54">
        <v>9000</v>
      </c>
      <c r="V193" s="54"/>
      <c r="W193" s="54"/>
      <c r="X193" s="55">
        <v>1</v>
      </c>
      <c r="Y193" s="54">
        <v>9000</v>
      </c>
      <c r="Z193" s="54">
        <f t="shared" ref="Z193:Z196" si="79">(Y193-U193)</f>
        <v>0</v>
      </c>
      <c r="AA193" s="54"/>
      <c r="AB193" s="54"/>
      <c r="AC193" s="100" t="s">
        <v>832</v>
      </c>
    </row>
    <row r="194" spans="1:29" s="66" customFormat="1" x14ac:dyDescent="0.5">
      <c r="A194" s="61">
        <v>162</v>
      </c>
      <c r="B194" s="62" t="s">
        <v>110</v>
      </c>
      <c r="C194" s="63"/>
      <c r="D194" s="63"/>
      <c r="E194" s="64">
        <v>1</v>
      </c>
      <c r="F194" s="64">
        <v>1</v>
      </c>
      <c r="G194" s="64">
        <f>(U194+V194+W261+W194)*X194*12</f>
        <v>108000</v>
      </c>
      <c r="H194" s="64">
        <v>1</v>
      </c>
      <c r="I194" s="64">
        <v>1</v>
      </c>
      <c r="J194" s="64">
        <v>1</v>
      </c>
      <c r="K194" s="65" t="s">
        <v>69</v>
      </c>
      <c r="L194" s="65" t="s">
        <v>69</v>
      </c>
      <c r="M194" s="65" t="s">
        <v>69</v>
      </c>
      <c r="N194" s="64"/>
      <c r="O194" s="64"/>
      <c r="P194" s="64">
        <f t="shared" si="77"/>
        <v>0</v>
      </c>
      <c r="Q194" s="64"/>
      <c r="R194" s="64"/>
      <c r="S194" s="64">
        <f t="shared" si="78"/>
        <v>108000</v>
      </c>
      <c r="T194" s="203" t="s">
        <v>679</v>
      </c>
      <c r="U194" s="54">
        <v>9000</v>
      </c>
      <c r="V194" s="54"/>
      <c r="W194" s="54"/>
      <c r="X194" s="55">
        <v>1</v>
      </c>
      <c r="Y194" s="54">
        <v>9000</v>
      </c>
      <c r="Z194" s="54">
        <f t="shared" si="79"/>
        <v>0</v>
      </c>
      <c r="AA194" s="54"/>
      <c r="AB194" s="54"/>
      <c r="AC194" s="100"/>
    </row>
    <row r="195" spans="1:29" s="66" customFormat="1" x14ac:dyDescent="0.5">
      <c r="A195" s="61">
        <v>163</v>
      </c>
      <c r="B195" s="62" t="s">
        <v>110</v>
      </c>
      <c r="C195" s="63"/>
      <c r="D195" s="63"/>
      <c r="E195" s="64">
        <v>1</v>
      </c>
      <c r="F195" s="64">
        <v>1</v>
      </c>
      <c r="G195" s="64">
        <f>(U195+V195+W262+W195)*X195*12</f>
        <v>108000</v>
      </c>
      <c r="H195" s="64">
        <v>1</v>
      </c>
      <c r="I195" s="64">
        <v>1</v>
      </c>
      <c r="J195" s="64">
        <v>1</v>
      </c>
      <c r="K195" s="65" t="s">
        <v>69</v>
      </c>
      <c r="L195" s="65" t="s">
        <v>69</v>
      </c>
      <c r="M195" s="65" t="s">
        <v>69</v>
      </c>
      <c r="N195" s="64"/>
      <c r="O195" s="64"/>
      <c r="P195" s="64">
        <f t="shared" ref="P195" si="80">(Y195-U195)*12*X195</f>
        <v>0</v>
      </c>
      <c r="Q195" s="64"/>
      <c r="R195" s="64"/>
      <c r="S195" s="64">
        <f t="shared" ref="S195" si="81">G195+P195</f>
        <v>108000</v>
      </c>
      <c r="T195" s="203" t="s">
        <v>613</v>
      </c>
      <c r="U195" s="54">
        <v>9000</v>
      </c>
      <c r="V195" s="54"/>
      <c r="W195" s="54"/>
      <c r="X195" s="55">
        <v>1</v>
      </c>
      <c r="Y195" s="54">
        <v>9000</v>
      </c>
      <c r="Z195" s="54">
        <f t="shared" ref="Z195" si="82">(Y195-U195)</f>
        <v>0</v>
      </c>
      <c r="AA195" s="54"/>
      <c r="AB195" s="54"/>
      <c r="AC195" s="100"/>
    </row>
    <row r="196" spans="1:29" s="66" customFormat="1" x14ac:dyDescent="0.5">
      <c r="A196" s="61">
        <v>164</v>
      </c>
      <c r="B196" s="62" t="s">
        <v>110</v>
      </c>
      <c r="C196" s="63"/>
      <c r="D196" s="63"/>
      <c r="E196" s="64">
        <v>1</v>
      </c>
      <c r="F196" s="64">
        <v>1</v>
      </c>
      <c r="G196" s="64">
        <f>(U196+V196+W262+W196)*X196*12</f>
        <v>108000</v>
      </c>
      <c r="H196" s="64">
        <v>1</v>
      </c>
      <c r="I196" s="64">
        <v>1</v>
      </c>
      <c r="J196" s="64">
        <v>1</v>
      </c>
      <c r="K196" s="65" t="s">
        <v>69</v>
      </c>
      <c r="L196" s="65" t="s">
        <v>69</v>
      </c>
      <c r="M196" s="65" t="s">
        <v>69</v>
      </c>
      <c r="N196" s="64"/>
      <c r="O196" s="64"/>
      <c r="P196" s="64">
        <f t="shared" si="77"/>
        <v>0</v>
      </c>
      <c r="Q196" s="64"/>
      <c r="R196" s="64"/>
      <c r="S196" s="64">
        <f t="shared" si="78"/>
        <v>108000</v>
      </c>
      <c r="T196" s="77" t="s">
        <v>681</v>
      </c>
      <c r="U196" s="54">
        <v>9000</v>
      </c>
      <c r="V196" s="54"/>
      <c r="W196" s="54"/>
      <c r="X196" s="55">
        <v>1</v>
      </c>
      <c r="Y196" s="54">
        <v>9000</v>
      </c>
      <c r="Z196" s="54">
        <f t="shared" si="79"/>
        <v>0</v>
      </c>
      <c r="AA196" s="54"/>
      <c r="AB196" s="54"/>
      <c r="AC196" s="100"/>
    </row>
    <row r="197" spans="1:29" s="66" customFormat="1" x14ac:dyDescent="0.5">
      <c r="A197" s="61">
        <v>165</v>
      </c>
      <c r="B197" s="62" t="s">
        <v>110</v>
      </c>
      <c r="C197" s="63"/>
      <c r="D197" s="63"/>
      <c r="E197" s="64">
        <v>1</v>
      </c>
      <c r="F197" s="64">
        <v>0</v>
      </c>
      <c r="G197" s="64">
        <f>(U197+V197+W263+W197)*X197*12</f>
        <v>108000</v>
      </c>
      <c r="H197" s="64">
        <v>1</v>
      </c>
      <c r="I197" s="64">
        <v>1</v>
      </c>
      <c r="J197" s="64">
        <v>1</v>
      </c>
      <c r="K197" s="65" t="s">
        <v>69</v>
      </c>
      <c r="L197" s="65">
        <v>1</v>
      </c>
      <c r="M197" s="65" t="s">
        <v>69</v>
      </c>
      <c r="N197" s="64"/>
      <c r="O197" s="64"/>
      <c r="P197" s="64">
        <f>(Y197-U197)*12*X197</f>
        <v>0</v>
      </c>
      <c r="Q197" s="64"/>
      <c r="R197" s="64"/>
      <c r="S197" s="64">
        <f>G197+P197</f>
        <v>108000</v>
      </c>
      <c r="T197" s="62" t="s">
        <v>73</v>
      </c>
      <c r="U197" s="54">
        <v>9000</v>
      </c>
      <c r="V197" s="54"/>
      <c r="W197" s="54"/>
      <c r="X197" s="55">
        <v>1</v>
      </c>
      <c r="Y197" s="54">
        <v>9000</v>
      </c>
      <c r="Z197" s="54">
        <f>(Y197-U197)</f>
        <v>0</v>
      </c>
      <c r="AA197" s="54"/>
      <c r="AB197" s="54"/>
      <c r="AC197" s="100" t="s">
        <v>831</v>
      </c>
    </row>
    <row r="198" spans="1:29" s="66" customFormat="1" x14ac:dyDescent="0.5">
      <c r="A198" s="70"/>
      <c r="B198" s="71" t="s">
        <v>62</v>
      </c>
      <c r="C198" s="72"/>
      <c r="D198" s="72"/>
      <c r="E198" s="73">
        <f t="shared" ref="E198:S198" si="83">SUM(E190:E197)</f>
        <v>8</v>
      </c>
      <c r="F198" s="73">
        <f t="shared" si="83"/>
        <v>6</v>
      </c>
      <c r="G198" s="73">
        <f t="shared" si="83"/>
        <v>1038480</v>
      </c>
      <c r="H198" s="73">
        <f t="shared" si="83"/>
        <v>8</v>
      </c>
      <c r="I198" s="73">
        <f t="shared" si="83"/>
        <v>8</v>
      </c>
      <c r="J198" s="73">
        <f t="shared" si="83"/>
        <v>8</v>
      </c>
      <c r="K198" s="73">
        <f t="shared" si="83"/>
        <v>0</v>
      </c>
      <c r="L198" s="73">
        <f t="shared" si="83"/>
        <v>2</v>
      </c>
      <c r="M198" s="73">
        <f t="shared" si="83"/>
        <v>0</v>
      </c>
      <c r="N198" s="73">
        <f t="shared" si="83"/>
        <v>0</v>
      </c>
      <c r="O198" s="73">
        <f t="shared" si="83"/>
        <v>0</v>
      </c>
      <c r="P198" s="73">
        <f t="shared" si="83"/>
        <v>20040</v>
      </c>
      <c r="Q198" s="73">
        <f t="shared" si="83"/>
        <v>0</v>
      </c>
      <c r="R198" s="73">
        <f t="shared" si="83"/>
        <v>0</v>
      </c>
      <c r="S198" s="73">
        <f t="shared" si="83"/>
        <v>1058520</v>
      </c>
      <c r="T198" s="74"/>
      <c r="U198" s="54"/>
      <c r="V198" s="54"/>
      <c r="W198" s="54"/>
      <c r="X198" s="55"/>
      <c r="Y198" s="54"/>
      <c r="Z198" s="54"/>
      <c r="AA198" s="54"/>
      <c r="AB198" s="54"/>
      <c r="AC198" s="100"/>
    </row>
    <row r="199" spans="1:29" s="66" customFormat="1" x14ac:dyDescent="0.5">
      <c r="A199" s="61"/>
      <c r="B199" s="67" t="s">
        <v>358</v>
      </c>
      <c r="C199" s="63"/>
      <c r="D199" s="63"/>
      <c r="E199" s="64"/>
      <c r="F199" s="64"/>
      <c r="G199" s="64"/>
      <c r="H199" s="64"/>
      <c r="I199" s="64"/>
      <c r="J199" s="64"/>
      <c r="K199" s="65"/>
      <c r="L199" s="65"/>
      <c r="M199" s="65"/>
      <c r="N199" s="64"/>
      <c r="O199" s="64"/>
      <c r="P199" s="64"/>
      <c r="Q199" s="64"/>
      <c r="R199" s="64"/>
      <c r="S199" s="64"/>
      <c r="T199" s="62"/>
      <c r="U199" s="54"/>
      <c r="V199" s="54"/>
      <c r="W199" s="54"/>
      <c r="X199" s="55"/>
      <c r="Y199" s="54"/>
      <c r="Z199" s="54"/>
      <c r="AA199" s="54"/>
      <c r="AB199" s="54"/>
      <c r="AC199" s="100"/>
    </row>
    <row r="200" spans="1:29" s="66" customFormat="1" x14ac:dyDescent="0.5">
      <c r="A200" s="61">
        <v>166</v>
      </c>
      <c r="B200" s="75" t="s">
        <v>682</v>
      </c>
      <c r="C200" s="63">
        <v>712112105002</v>
      </c>
      <c r="D200" s="63" t="s">
        <v>503</v>
      </c>
      <c r="E200" s="64">
        <v>1</v>
      </c>
      <c r="F200" s="64">
        <v>0</v>
      </c>
      <c r="G200" s="64">
        <f>(U200+V200+W267+W200)*X200*12</f>
        <v>435600</v>
      </c>
      <c r="H200" s="64">
        <v>1</v>
      </c>
      <c r="I200" s="64">
        <v>1</v>
      </c>
      <c r="J200" s="64">
        <v>1</v>
      </c>
      <c r="K200" s="65" t="s">
        <v>69</v>
      </c>
      <c r="L200" s="65">
        <v>1</v>
      </c>
      <c r="M200" s="65" t="s">
        <v>69</v>
      </c>
      <c r="N200" s="64"/>
      <c r="O200" s="64"/>
      <c r="P200" s="64">
        <f t="shared" ref="P200:P209" si="84">(Y200-U200)*12*X200</f>
        <v>0</v>
      </c>
      <c r="Q200" s="64"/>
      <c r="R200" s="64"/>
      <c r="S200" s="64">
        <f t="shared" ref="S200:S209" si="85">G200+P200</f>
        <v>435600</v>
      </c>
      <c r="T200" s="62" t="s">
        <v>73</v>
      </c>
      <c r="U200" s="54">
        <v>32800</v>
      </c>
      <c r="V200" s="54">
        <v>3500</v>
      </c>
      <c r="W200" s="54"/>
      <c r="X200" s="55">
        <v>1</v>
      </c>
      <c r="Y200" s="54">
        <v>32800</v>
      </c>
      <c r="Z200" s="54">
        <f t="shared" ref="Z200:Z209" si="86">(Y200-U200)</f>
        <v>0</v>
      </c>
      <c r="AA200" s="54"/>
      <c r="AB200" s="54"/>
      <c r="AC200" s="100"/>
    </row>
    <row r="201" spans="1:29" s="66" customFormat="1" x14ac:dyDescent="0.5">
      <c r="A201" s="61">
        <v>167</v>
      </c>
      <c r="B201" s="75" t="s">
        <v>682</v>
      </c>
      <c r="C201" s="63">
        <v>712112105001</v>
      </c>
      <c r="D201" s="63" t="s">
        <v>503</v>
      </c>
      <c r="E201" s="64">
        <v>1</v>
      </c>
      <c r="F201" s="64">
        <v>0</v>
      </c>
      <c r="G201" s="64">
        <f>(U201+V201+W268+W201)*X201*12</f>
        <v>411600</v>
      </c>
      <c r="H201" s="64">
        <v>1</v>
      </c>
      <c r="I201" s="64">
        <v>1</v>
      </c>
      <c r="J201" s="64">
        <v>1</v>
      </c>
      <c r="K201" s="65" t="s">
        <v>69</v>
      </c>
      <c r="L201" s="65">
        <v>1</v>
      </c>
      <c r="M201" s="65" t="s">
        <v>69</v>
      </c>
      <c r="N201" s="64"/>
      <c r="O201" s="64"/>
      <c r="P201" s="64">
        <f t="shared" si="84"/>
        <v>0</v>
      </c>
      <c r="Q201" s="64"/>
      <c r="R201" s="64"/>
      <c r="S201" s="64">
        <f t="shared" si="85"/>
        <v>411600</v>
      </c>
      <c r="T201" s="62" t="s">
        <v>73</v>
      </c>
      <c r="U201" s="54">
        <v>32800</v>
      </c>
      <c r="V201" s="54">
        <v>1500</v>
      </c>
      <c r="W201" s="54"/>
      <c r="X201" s="55">
        <v>1</v>
      </c>
      <c r="Y201" s="54">
        <v>32800</v>
      </c>
      <c r="Z201" s="54">
        <f t="shared" si="86"/>
        <v>0</v>
      </c>
      <c r="AA201" s="54"/>
      <c r="AB201" s="54"/>
      <c r="AC201" s="100"/>
    </row>
    <row r="202" spans="1:29" s="66" customFormat="1" x14ac:dyDescent="0.5">
      <c r="A202" s="61">
        <v>168</v>
      </c>
      <c r="B202" s="62" t="s">
        <v>516</v>
      </c>
      <c r="C202" s="63">
        <v>712114101013</v>
      </c>
      <c r="D202" s="63" t="s">
        <v>517</v>
      </c>
      <c r="E202" s="64">
        <v>1</v>
      </c>
      <c r="F202" s="64">
        <v>1</v>
      </c>
      <c r="G202" s="64">
        <f>(U202+V202+W269+W202)*X202*12</f>
        <v>249360</v>
      </c>
      <c r="H202" s="64">
        <v>1</v>
      </c>
      <c r="I202" s="64">
        <v>1</v>
      </c>
      <c r="J202" s="64">
        <v>1</v>
      </c>
      <c r="K202" s="65" t="s">
        <v>69</v>
      </c>
      <c r="L202" s="65" t="s">
        <v>69</v>
      </c>
      <c r="M202" s="65" t="s">
        <v>69</v>
      </c>
      <c r="N202" s="64"/>
      <c r="O202" s="64"/>
      <c r="P202" s="64">
        <f t="shared" si="84"/>
        <v>10080</v>
      </c>
      <c r="Q202" s="64"/>
      <c r="R202" s="64"/>
      <c r="S202" s="64">
        <f t="shared" si="85"/>
        <v>259440</v>
      </c>
      <c r="T202" s="203" t="s">
        <v>683</v>
      </c>
      <c r="U202" s="54">
        <v>20780</v>
      </c>
      <c r="V202" s="54"/>
      <c r="W202" s="54"/>
      <c r="X202" s="55">
        <v>1</v>
      </c>
      <c r="Y202" s="54">
        <v>21620</v>
      </c>
      <c r="Z202" s="54">
        <f t="shared" si="86"/>
        <v>840</v>
      </c>
      <c r="AA202" s="54"/>
      <c r="AB202" s="54"/>
      <c r="AC202" s="100"/>
    </row>
    <row r="203" spans="1:29" s="66" customFormat="1" x14ac:dyDescent="0.5">
      <c r="A203" s="61">
        <v>169</v>
      </c>
      <c r="B203" s="62" t="s">
        <v>684</v>
      </c>
      <c r="C203" s="63">
        <v>712113801002</v>
      </c>
      <c r="D203" s="63" t="s">
        <v>509</v>
      </c>
      <c r="E203" s="64">
        <v>1</v>
      </c>
      <c r="F203" s="64">
        <v>1</v>
      </c>
      <c r="G203" s="64">
        <f t="shared" ref="G203:G209" si="87">(U203+V203+W271+W203)*X203*12</f>
        <v>402720</v>
      </c>
      <c r="H203" s="64">
        <v>1</v>
      </c>
      <c r="I203" s="64">
        <v>1</v>
      </c>
      <c r="J203" s="64">
        <v>1</v>
      </c>
      <c r="K203" s="65" t="s">
        <v>69</v>
      </c>
      <c r="L203" s="65" t="s">
        <v>69</v>
      </c>
      <c r="M203" s="65" t="s">
        <v>69</v>
      </c>
      <c r="N203" s="64"/>
      <c r="O203" s="64"/>
      <c r="P203" s="64">
        <f t="shared" si="84"/>
        <v>13440</v>
      </c>
      <c r="Q203" s="64"/>
      <c r="R203" s="64"/>
      <c r="S203" s="64">
        <f t="shared" si="85"/>
        <v>416160</v>
      </c>
      <c r="T203" s="203" t="s">
        <v>685</v>
      </c>
      <c r="U203" s="54">
        <v>33560</v>
      </c>
      <c r="V203" s="54"/>
      <c r="W203" s="54"/>
      <c r="X203" s="55">
        <v>1</v>
      </c>
      <c r="Y203" s="54">
        <v>34680</v>
      </c>
      <c r="Z203" s="54">
        <f t="shared" si="86"/>
        <v>1120</v>
      </c>
      <c r="AA203" s="54"/>
      <c r="AB203" s="54"/>
      <c r="AC203" s="100"/>
    </row>
    <row r="204" spans="1:29" s="66" customFormat="1" x14ac:dyDescent="0.5">
      <c r="A204" s="61">
        <v>170</v>
      </c>
      <c r="B204" s="62" t="s">
        <v>684</v>
      </c>
      <c r="C204" s="63">
        <v>712113801003</v>
      </c>
      <c r="D204" s="63" t="s">
        <v>509</v>
      </c>
      <c r="E204" s="64">
        <v>1</v>
      </c>
      <c r="F204" s="64">
        <v>1</v>
      </c>
      <c r="G204" s="64">
        <f t="shared" si="87"/>
        <v>356160</v>
      </c>
      <c r="H204" s="64">
        <v>1</v>
      </c>
      <c r="I204" s="64">
        <v>1</v>
      </c>
      <c r="J204" s="64">
        <v>1</v>
      </c>
      <c r="K204" s="65" t="s">
        <v>69</v>
      </c>
      <c r="L204" s="65" t="s">
        <v>69</v>
      </c>
      <c r="M204" s="65" t="s">
        <v>69</v>
      </c>
      <c r="N204" s="64"/>
      <c r="O204" s="64"/>
      <c r="P204" s="64">
        <f t="shared" si="84"/>
        <v>13320</v>
      </c>
      <c r="Q204" s="64"/>
      <c r="R204" s="64"/>
      <c r="S204" s="64">
        <f t="shared" si="85"/>
        <v>369480</v>
      </c>
      <c r="T204" s="203" t="s">
        <v>686</v>
      </c>
      <c r="U204" s="54">
        <v>29680</v>
      </c>
      <c r="V204" s="54"/>
      <c r="W204" s="54"/>
      <c r="X204" s="55">
        <v>1</v>
      </c>
      <c r="Y204" s="54">
        <v>30790</v>
      </c>
      <c r="Z204" s="54">
        <f t="shared" si="86"/>
        <v>1110</v>
      </c>
      <c r="AA204" s="54"/>
      <c r="AB204" s="54"/>
      <c r="AC204" s="100"/>
    </row>
    <row r="205" spans="1:29" s="66" customFormat="1" x14ac:dyDescent="0.5">
      <c r="A205" s="61">
        <v>171</v>
      </c>
      <c r="B205" s="62" t="s">
        <v>684</v>
      </c>
      <c r="C205" s="63">
        <v>712113801004</v>
      </c>
      <c r="D205" s="63" t="s">
        <v>509</v>
      </c>
      <c r="E205" s="64">
        <v>1</v>
      </c>
      <c r="F205" s="64">
        <v>1</v>
      </c>
      <c r="G205" s="64">
        <f t="shared" si="87"/>
        <v>336360</v>
      </c>
      <c r="H205" s="64">
        <v>1</v>
      </c>
      <c r="I205" s="64">
        <v>1</v>
      </c>
      <c r="J205" s="64">
        <v>1</v>
      </c>
      <c r="K205" s="65" t="s">
        <v>69</v>
      </c>
      <c r="L205" s="65" t="s">
        <v>69</v>
      </c>
      <c r="M205" s="65" t="s">
        <v>69</v>
      </c>
      <c r="N205" s="64"/>
      <c r="O205" s="64"/>
      <c r="P205" s="64">
        <f t="shared" si="84"/>
        <v>12960</v>
      </c>
      <c r="Q205" s="64"/>
      <c r="R205" s="64"/>
      <c r="S205" s="64">
        <f t="shared" si="85"/>
        <v>349320</v>
      </c>
      <c r="T205" s="203" t="s">
        <v>687</v>
      </c>
      <c r="U205" s="54">
        <v>28030</v>
      </c>
      <c r="V205" s="54"/>
      <c r="W205" s="54"/>
      <c r="X205" s="55">
        <v>1</v>
      </c>
      <c r="Y205" s="54">
        <v>29110</v>
      </c>
      <c r="Z205" s="54">
        <f t="shared" si="86"/>
        <v>1080</v>
      </c>
      <c r="AA205" s="54"/>
      <c r="AB205" s="54"/>
      <c r="AC205" s="100"/>
    </row>
    <row r="206" spans="1:29" s="66" customFormat="1" x14ac:dyDescent="0.5">
      <c r="A206" s="61">
        <v>172</v>
      </c>
      <c r="B206" s="77" t="s">
        <v>688</v>
      </c>
      <c r="C206" s="63">
        <v>712114801001</v>
      </c>
      <c r="D206" s="63" t="s">
        <v>517</v>
      </c>
      <c r="E206" s="64">
        <v>1</v>
      </c>
      <c r="F206" s="64">
        <v>1</v>
      </c>
      <c r="G206" s="64">
        <f t="shared" si="87"/>
        <v>275040</v>
      </c>
      <c r="H206" s="64">
        <v>1</v>
      </c>
      <c r="I206" s="64">
        <v>1</v>
      </c>
      <c r="J206" s="64">
        <v>1</v>
      </c>
      <c r="K206" s="65" t="s">
        <v>69</v>
      </c>
      <c r="L206" s="65" t="s">
        <v>69</v>
      </c>
      <c r="M206" s="65" t="s">
        <v>69</v>
      </c>
      <c r="N206" s="64"/>
      <c r="O206" s="64"/>
      <c r="P206" s="64">
        <f t="shared" si="84"/>
        <v>10800</v>
      </c>
      <c r="Q206" s="64"/>
      <c r="R206" s="64"/>
      <c r="S206" s="64">
        <f t="shared" si="85"/>
        <v>285840</v>
      </c>
      <c r="T206" s="203" t="s">
        <v>689</v>
      </c>
      <c r="U206" s="54">
        <v>22920</v>
      </c>
      <c r="V206" s="54"/>
      <c r="W206" s="54"/>
      <c r="X206" s="55">
        <v>1</v>
      </c>
      <c r="Y206" s="54">
        <v>23820</v>
      </c>
      <c r="Z206" s="54">
        <f t="shared" si="86"/>
        <v>900</v>
      </c>
      <c r="AA206" s="54"/>
      <c r="AB206" s="54"/>
      <c r="AC206" s="100"/>
    </row>
    <row r="207" spans="1:29" s="66" customFormat="1" x14ac:dyDescent="0.5">
      <c r="A207" s="61">
        <v>173</v>
      </c>
      <c r="B207" s="77" t="s">
        <v>688</v>
      </c>
      <c r="C207" s="63">
        <v>712114801002</v>
      </c>
      <c r="D207" s="63" t="s">
        <v>517</v>
      </c>
      <c r="E207" s="64">
        <v>1</v>
      </c>
      <c r="F207" s="64">
        <v>1</v>
      </c>
      <c r="G207" s="64">
        <f t="shared" si="87"/>
        <v>230400</v>
      </c>
      <c r="H207" s="64">
        <v>1</v>
      </c>
      <c r="I207" s="64">
        <v>1</v>
      </c>
      <c r="J207" s="64">
        <v>1</v>
      </c>
      <c r="K207" s="65" t="s">
        <v>69</v>
      </c>
      <c r="L207" s="65" t="s">
        <v>69</v>
      </c>
      <c r="M207" s="65" t="s">
        <v>69</v>
      </c>
      <c r="N207" s="64"/>
      <c r="O207" s="64"/>
      <c r="P207" s="64">
        <f t="shared" si="84"/>
        <v>9240</v>
      </c>
      <c r="Q207" s="64"/>
      <c r="R207" s="64"/>
      <c r="S207" s="64">
        <f t="shared" si="85"/>
        <v>239640</v>
      </c>
      <c r="T207" s="203" t="s">
        <v>690</v>
      </c>
      <c r="U207" s="54">
        <v>19200</v>
      </c>
      <c r="V207" s="54"/>
      <c r="W207" s="54"/>
      <c r="X207" s="55">
        <v>1</v>
      </c>
      <c r="Y207" s="54">
        <v>19970</v>
      </c>
      <c r="Z207" s="54">
        <f t="shared" si="86"/>
        <v>770</v>
      </c>
      <c r="AA207" s="54"/>
      <c r="AB207" s="54"/>
      <c r="AC207" s="100"/>
    </row>
    <row r="208" spans="1:29" s="66" customFormat="1" x14ac:dyDescent="0.5">
      <c r="A208" s="61">
        <v>174</v>
      </c>
      <c r="B208" s="77" t="s">
        <v>688</v>
      </c>
      <c r="C208" s="63">
        <v>712114801003</v>
      </c>
      <c r="D208" s="63" t="s">
        <v>517</v>
      </c>
      <c r="E208" s="64">
        <v>1</v>
      </c>
      <c r="F208" s="64">
        <v>1</v>
      </c>
      <c r="G208" s="64">
        <f t="shared" si="87"/>
        <v>221280</v>
      </c>
      <c r="H208" s="64">
        <v>1</v>
      </c>
      <c r="I208" s="64">
        <v>1</v>
      </c>
      <c r="J208" s="64">
        <v>1</v>
      </c>
      <c r="K208" s="65" t="s">
        <v>69</v>
      </c>
      <c r="L208" s="65" t="s">
        <v>69</v>
      </c>
      <c r="M208" s="65" t="s">
        <v>69</v>
      </c>
      <c r="N208" s="64"/>
      <c r="O208" s="64"/>
      <c r="P208" s="64">
        <f t="shared" si="84"/>
        <v>9120</v>
      </c>
      <c r="Q208" s="64"/>
      <c r="R208" s="64"/>
      <c r="S208" s="64">
        <f t="shared" si="85"/>
        <v>230400</v>
      </c>
      <c r="T208" s="203" t="s">
        <v>691</v>
      </c>
      <c r="U208" s="54">
        <v>18440</v>
      </c>
      <c r="V208" s="54"/>
      <c r="W208" s="54"/>
      <c r="X208" s="55">
        <v>1</v>
      </c>
      <c r="Y208" s="54">
        <v>19200</v>
      </c>
      <c r="Z208" s="54">
        <f t="shared" si="86"/>
        <v>760</v>
      </c>
      <c r="AA208" s="54"/>
      <c r="AB208" s="54"/>
      <c r="AC208" s="100"/>
    </row>
    <row r="209" spans="1:29" s="66" customFormat="1" x14ac:dyDescent="0.5">
      <c r="A209" s="61">
        <v>175</v>
      </c>
      <c r="B209" s="77" t="s">
        <v>688</v>
      </c>
      <c r="C209" s="63">
        <v>712114801004</v>
      </c>
      <c r="D209" s="63" t="s">
        <v>517</v>
      </c>
      <c r="E209" s="64">
        <v>1</v>
      </c>
      <c r="F209" s="64">
        <v>1</v>
      </c>
      <c r="G209" s="64">
        <f t="shared" si="87"/>
        <v>207720</v>
      </c>
      <c r="H209" s="64">
        <v>1</v>
      </c>
      <c r="I209" s="64">
        <v>1</v>
      </c>
      <c r="J209" s="64">
        <v>1</v>
      </c>
      <c r="K209" s="65" t="s">
        <v>69</v>
      </c>
      <c r="L209" s="65" t="s">
        <v>69</v>
      </c>
      <c r="M209" s="65" t="s">
        <v>69</v>
      </c>
      <c r="N209" s="64"/>
      <c r="O209" s="64"/>
      <c r="P209" s="64">
        <f t="shared" si="84"/>
        <v>9000</v>
      </c>
      <c r="Q209" s="64"/>
      <c r="R209" s="64"/>
      <c r="S209" s="64">
        <f t="shared" si="85"/>
        <v>216720</v>
      </c>
      <c r="T209" s="203" t="s">
        <v>692</v>
      </c>
      <c r="U209" s="54">
        <v>17310</v>
      </c>
      <c r="V209" s="54"/>
      <c r="W209" s="54"/>
      <c r="X209" s="55">
        <v>1</v>
      </c>
      <c r="Y209" s="54">
        <v>18060</v>
      </c>
      <c r="Z209" s="54">
        <f t="shared" si="86"/>
        <v>750</v>
      </c>
      <c r="AA209" s="54"/>
      <c r="AB209" s="54"/>
      <c r="AC209" s="100"/>
    </row>
    <row r="210" spans="1:29" s="66" customFormat="1" x14ac:dyDescent="0.5">
      <c r="A210" s="70"/>
      <c r="B210" s="71" t="s">
        <v>62</v>
      </c>
      <c r="C210" s="72"/>
      <c r="D210" s="72"/>
      <c r="E210" s="73">
        <f t="shared" ref="E210:S210" si="88">SUM(E200:E209)</f>
        <v>10</v>
      </c>
      <c r="F210" s="73">
        <f t="shared" si="88"/>
        <v>8</v>
      </c>
      <c r="G210" s="73">
        <f t="shared" si="88"/>
        <v>3126240</v>
      </c>
      <c r="H210" s="73">
        <f t="shared" si="88"/>
        <v>10</v>
      </c>
      <c r="I210" s="73">
        <f t="shared" si="88"/>
        <v>10</v>
      </c>
      <c r="J210" s="73">
        <f t="shared" si="88"/>
        <v>10</v>
      </c>
      <c r="K210" s="73">
        <f t="shared" si="88"/>
        <v>0</v>
      </c>
      <c r="L210" s="73">
        <f t="shared" si="88"/>
        <v>2</v>
      </c>
      <c r="M210" s="73">
        <f t="shared" si="88"/>
        <v>0</v>
      </c>
      <c r="N210" s="73">
        <f t="shared" si="88"/>
        <v>0</v>
      </c>
      <c r="O210" s="73">
        <f t="shared" si="88"/>
        <v>0</v>
      </c>
      <c r="P210" s="73">
        <f t="shared" si="88"/>
        <v>87960</v>
      </c>
      <c r="Q210" s="73">
        <f t="shared" si="88"/>
        <v>0</v>
      </c>
      <c r="R210" s="73">
        <f t="shared" si="88"/>
        <v>0</v>
      </c>
      <c r="S210" s="73">
        <f t="shared" si="88"/>
        <v>3214200</v>
      </c>
      <c r="T210" s="74"/>
      <c r="U210" s="54"/>
      <c r="V210" s="54"/>
      <c r="W210" s="54"/>
      <c r="X210" s="55"/>
      <c r="Y210" s="54"/>
      <c r="Z210" s="54"/>
      <c r="AA210" s="54"/>
      <c r="AB210" s="54"/>
      <c r="AC210" s="100"/>
    </row>
    <row r="211" spans="1:29" s="66" customFormat="1" x14ac:dyDescent="0.5">
      <c r="A211" s="61"/>
      <c r="B211" s="67" t="s">
        <v>136</v>
      </c>
      <c r="C211" s="63"/>
      <c r="D211" s="63"/>
      <c r="E211" s="64"/>
      <c r="F211" s="64"/>
      <c r="G211" s="64"/>
      <c r="H211" s="64"/>
      <c r="I211" s="64"/>
      <c r="J211" s="64"/>
      <c r="K211" s="65"/>
      <c r="L211" s="65"/>
      <c r="M211" s="65"/>
      <c r="N211" s="64"/>
      <c r="O211" s="64"/>
      <c r="P211" s="64"/>
      <c r="Q211" s="64"/>
      <c r="R211" s="64"/>
      <c r="S211" s="64"/>
      <c r="T211" s="62"/>
      <c r="U211" s="54"/>
      <c r="V211" s="54"/>
      <c r="W211" s="54"/>
      <c r="X211" s="55"/>
      <c r="Y211" s="54"/>
      <c r="Z211" s="54"/>
      <c r="AA211" s="54"/>
      <c r="AB211" s="54"/>
      <c r="AC211" s="100"/>
    </row>
    <row r="212" spans="1:29" s="66" customFormat="1" x14ac:dyDescent="0.5">
      <c r="A212" s="61">
        <v>176</v>
      </c>
      <c r="B212" s="62" t="s">
        <v>110</v>
      </c>
      <c r="C212" s="63"/>
      <c r="D212" s="63"/>
      <c r="E212" s="64">
        <v>1</v>
      </c>
      <c r="F212" s="64">
        <v>1</v>
      </c>
      <c r="G212" s="64">
        <f>(U212+V212+W279+W212)*X212*12</f>
        <v>196080</v>
      </c>
      <c r="H212" s="64">
        <v>1</v>
      </c>
      <c r="I212" s="64">
        <v>1</v>
      </c>
      <c r="J212" s="64">
        <v>1</v>
      </c>
      <c r="K212" s="65" t="s">
        <v>69</v>
      </c>
      <c r="L212" s="65" t="s">
        <v>69</v>
      </c>
      <c r="M212" s="65" t="s">
        <v>69</v>
      </c>
      <c r="N212" s="64"/>
      <c r="O212" s="64"/>
      <c r="P212" s="64">
        <f>(Y212-U212)*12*X212</f>
        <v>7440</v>
      </c>
      <c r="Q212" s="64"/>
      <c r="R212" s="64"/>
      <c r="S212" s="64">
        <f>G212+P212</f>
        <v>203520</v>
      </c>
      <c r="T212" s="203" t="s">
        <v>693</v>
      </c>
      <c r="U212" s="54">
        <v>16340</v>
      </c>
      <c r="V212" s="54"/>
      <c r="W212" s="54"/>
      <c r="X212" s="55">
        <v>1</v>
      </c>
      <c r="Y212" s="54">
        <v>16960</v>
      </c>
      <c r="Z212" s="54">
        <f>(Y212-U212)</f>
        <v>620</v>
      </c>
      <c r="AA212" s="54"/>
      <c r="AB212" s="54"/>
      <c r="AC212" s="100"/>
    </row>
    <row r="213" spans="1:29" s="66" customFormat="1" x14ac:dyDescent="0.5">
      <c r="A213" s="70"/>
      <c r="B213" s="71" t="s">
        <v>62</v>
      </c>
      <c r="C213" s="72"/>
      <c r="D213" s="72"/>
      <c r="E213" s="73">
        <f>SUM(E212)</f>
        <v>1</v>
      </c>
      <c r="F213" s="73">
        <f t="shared" ref="F213:P213" si="89">SUM(F212)</f>
        <v>1</v>
      </c>
      <c r="G213" s="73">
        <f t="shared" si="89"/>
        <v>196080</v>
      </c>
      <c r="H213" s="73">
        <f t="shared" si="89"/>
        <v>1</v>
      </c>
      <c r="I213" s="73">
        <f t="shared" si="89"/>
        <v>1</v>
      </c>
      <c r="J213" s="73">
        <f t="shared" si="89"/>
        <v>1</v>
      </c>
      <c r="K213" s="73">
        <f t="shared" si="89"/>
        <v>0</v>
      </c>
      <c r="L213" s="73">
        <f t="shared" si="89"/>
        <v>0</v>
      </c>
      <c r="M213" s="73">
        <f t="shared" si="89"/>
        <v>0</v>
      </c>
      <c r="N213" s="73">
        <f t="shared" si="89"/>
        <v>0</v>
      </c>
      <c r="O213" s="73">
        <f t="shared" si="89"/>
        <v>0</v>
      </c>
      <c r="P213" s="73">
        <f t="shared" si="89"/>
        <v>7440</v>
      </c>
      <c r="Q213" s="73">
        <f>SUM(Q212)</f>
        <v>0</v>
      </c>
      <c r="R213" s="73">
        <f>SUM(R212)</f>
        <v>0</v>
      </c>
      <c r="S213" s="73">
        <f>SUM(S212)</f>
        <v>203520</v>
      </c>
      <c r="T213" s="74"/>
      <c r="U213" s="54"/>
      <c r="V213" s="54"/>
      <c r="W213" s="54"/>
      <c r="X213" s="55"/>
      <c r="Y213" s="54"/>
      <c r="Z213" s="54"/>
      <c r="AA213" s="54"/>
      <c r="AB213" s="54"/>
      <c r="AC213" s="100"/>
    </row>
    <row r="214" spans="1:29" s="66" customFormat="1" x14ac:dyDescent="0.5">
      <c r="A214" s="61"/>
      <c r="B214" s="67" t="s">
        <v>81</v>
      </c>
      <c r="C214" s="63"/>
      <c r="D214" s="63"/>
      <c r="E214" s="64"/>
      <c r="F214" s="64"/>
      <c r="G214" s="64"/>
      <c r="H214" s="64"/>
      <c r="I214" s="64"/>
      <c r="J214" s="64"/>
      <c r="K214" s="65"/>
      <c r="L214" s="65"/>
      <c r="M214" s="65"/>
      <c r="N214" s="64"/>
      <c r="O214" s="64"/>
      <c r="P214" s="64"/>
      <c r="Q214" s="64"/>
      <c r="R214" s="64"/>
      <c r="S214" s="64"/>
      <c r="T214" s="62"/>
      <c r="U214" s="54"/>
      <c r="V214" s="54"/>
      <c r="W214" s="54"/>
      <c r="X214" s="55"/>
      <c r="Y214" s="54"/>
      <c r="Z214" s="54"/>
      <c r="AA214" s="54"/>
      <c r="AB214" s="54"/>
      <c r="AC214" s="100"/>
    </row>
    <row r="215" spans="1:29" s="66" customFormat="1" x14ac:dyDescent="0.5">
      <c r="A215" s="61">
        <v>177</v>
      </c>
      <c r="B215" s="62" t="s">
        <v>378</v>
      </c>
      <c r="C215" s="63"/>
      <c r="D215" s="63"/>
      <c r="E215" s="64">
        <v>1</v>
      </c>
      <c r="F215" s="64">
        <v>1</v>
      </c>
      <c r="G215" s="64">
        <f>(U215+V215+W281+W215)*X215*12</f>
        <v>180000</v>
      </c>
      <c r="H215" s="64">
        <v>1</v>
      </c>
      <c r="I215" s="64">
        <v>1</v>
      </c>
      <c r="J215" s="64">
        <v>1</v>
      </c>
      <c r="K215" s="65" t="s">
        <v>69</v>
      </c>
      <c r="L215" s="65" t="s">
        <v>69</v>
      </c>
      <c r="M215" s="65" t="s">
        <v>69</v>
      </c>
      <c r="N215" s="64"/>
      <c r="O215" s="64"/>
      <c r="P215" s="64">
        <f>(Y215-U215)*12*X215</f>
        <v>7200</v>
      </c>
      <c r="Q215" s="64"/>
      <c r="R215" s="64"/>
      <c r="S215" s="64">
        <f>G215+P215</f>
        <v>187200</v>
      </c>
      <c r="T215" s="203" t="s">
        <v>694</v>
      </c>
      <c r="U215" s="54">
        <v>15000</v>
      </c>
      <c r="V215" s="54"/>
      <c r="W215" s="54"/>
      <c r="X215" s="55">
        <v>1</v>
      </c>
      <c r="Y215" s="54">
        <f>U215+AB215</f>
        <v>15600</v>
      </c>
      <c r="Z215" s="54">
        <f>(Y215-U215)</f>
        <v>600</v>
      </c>
      <c r="AA215" s="54">
        <f>U215*4/100</f>
        <v>600</v>
      </c>
      <c r="AB215" s="54">
        <v>600</v>
      </c>
      <c r="AC215" s="100"/>
    </row>
    <row r="216" spans="1:29" s="66" customFormat="1" x14ac:dyDescent="0.5">
      <c r="A216" s="61">
        <v>178</v>
      </c>
      <c r="B216" s="62" t="s">
        <v>695</v>
      </c>
      <c r="C216" s="63"/>
      <c r="D216" s="63"/>
      <c r="E216" s="64">
        <v>1</v>
      </c>
      <c r="F216" s="64">
        <v>1</v>
      </c>
      <c r="G216" s="64">
        <f>(U216+V216+W282+W216)*X216*12</f>
        <v>138120</v>
      </c>
      <c r="H216" s="64">
        <v>1</v>
      </c>
      <c r="I216" s="64">
        <v>1</v>
      </c>
      <c r="J216" s="64">
        <v>1</v>
      </c>
      <c r="K216" s="65" t="s">
        <v>69</v>
      </c>
      <c r="L216" s="65" t="s">
        <v>69</v>
      </c>
      <c r="M216" s="65" t="s">
        <v>69</v>
      </c>
      <c r="N216" s="64"/>
      <c r="O216" s="64"/>
      <c r="P216" s="64">
        <f>(Y216-U216)*12*X216</f>
        <v>5520</v>
      </c>
      <c r="Q216" s="64"/>
      <c r="R216" s="64"/>
      <c r="S216" s="64">
        <f>G216+P216</f>
        <v>143640</v>
      </c>
      <c r="T216" s="203" t="s">
        <v>696</v>
      </c>
      <c r="U216" s="54">
        <v>11510</v>
      </c>
      <c r="V216" s="54"/>
      <c r="W216" s="54"/>
      <c r="X216" s="55">
        <v>1</v>
      </c>
      <c r="Y216" s="54">
        <f>U216+AB216</f>
        <v>11970</v>
      </c>
      <c r="Z216" s="54">
        <f>(Y216-U216)</f>
        <v>460</v>
      </c>
      <c r="AA216" s="54">
        <f>U216*4/100</f>
        <v>460.4</v>
      </c>
      <c r="AB216" s="54">
        <v>460</v>
      </c>
      <c r="AC216" s="100"/>
    </row>
    <row r="217" spans="1:29" s="66" customFormat="1" x14ac:dyDescent="0.5">
      <c r="A217" s="61">
        <v>179</v>
      </c>
      <c r="B217" s="62" t="s">
        <v>110</v>
      </c>
      <c r="C217" s="63"/>
      <c r="D217" s="63"/>
      <c r="E217" s="64">
        <v>1</v>
      </c>
      <c r="F217" s="64">
        <v>1</v>
      </c>
      <c r="G217" s="64">
        <f>(U217+V217+W282+W217)*X217*12</f>
        <v>108000</v>
      </c>
      <c r="H217" s="64">
        <v>1</v>
      </c>
      <c r="I217" s="64">
        <v>1</v>
      </c>
      <c r="J217" s="64">
        <v>1</v>
      </c>
      <c r="K217" s="65" t="s">
        <v>69</v>
      </c>
      <c r="L217" s="65" t="s">
        <v>69</v>
      </c>
      <c r="M217" s="65" t="s">
        <v>69</v>
      </c>
      <c r="N217" s="64"/>
      <c r="O217" s="64"/>
      <c r="P217" s="64">
        <f>(Y217-U217)*12*X217</f>
        <v>0</v>
      </c>
      <c r="Q217" s="64"/>
      <c r="R217" s="64"/>
      <c r="S217" s="64">
        <f>G217+P217</f>
        <v>108000</v>
      </c>
      <c r="T217" s="205" t="s">
        <v>775</v>
      </c>
      <c r="U217" s="54">
        <v>9000</v>
      </c>
      <c r="V217" s="54"/>
      <c r="W217" s="54"/>
      <c r="X217" s="55">
        <v>1</v>
      </c>
      <c r="Y217" s="54">
        <v>9000</v>
      </c>
      <c r="Z217" s="54"/>
      <c r="AA217" s="54"/>
      <c r="AB217" s="54"/>
      <c r="AC217" s="100"/>
    </row>
    <row r="218" spans="1:29" s="66" customFormat="1" x14ac:dyDescent="0.5">
      <c r="A218" s="61">
        <v>180</v>
      </c>
      <c r="B218" s="62" t="s">
        <v>110</v>
      </c>
      <c r="C218" s="63"/>
      <c r="D218" s="63"/>
      <c r="E218" s="64">
        <v>1</v>
      </c>
      <c r="F218" s="64">
        <v>1</v>
      </c>
      <c r="G218" s="64">
        <f>(U218+V218+W283+W218)*X218*12</f>
        <v>108000</v>
      </c>
      <c r="H218" s="64">
        <v>1</v>
      </c>
      <c r="I218" s="64">
        <v>1</v>
      </c>
      <c r="J218" s="64">
        <v>1</v>
      </c>
      <c r="K218" s="65" t="s">
        <v>69</v>
      </c>
      <c r="L218" s="65" t="s">
        <v>69</v>
      </c>
      <c r="M218" s="65" t="s">
        <v>69</v>
      </c>
      <c r="N218" s="64"/>
      <c r="O218" s="64"/>
      <c r="P218" s="64">
        <f>(Y218-U218)*12*X218</f>
        <v>0</v>
      </c>
      <c r="Q218" s="64"/>
      <c r="R218" s="64"/>
      <c r="S218" s="64">
        <f>G218+P218</f>
        <v>108000</v>
      </c>
      <c r="T218" s="205" t="s">
        <v>698</v>
      </c>
      <c r="U218" s="54">
        <v>9000</v>
      </c>
      <c r="V218" s="54"/>
      <c r="W218" s="54"/>
      <c r="X218" s="55">
        <v>1</v>
      </c>
      <c r="Y218" s="54">
        <v>9000</v>
      </c>
      <c r="Z218" s="54">
        <f>(Y218-U218)</f>
        <v>0</v>
      </c>
      <c r="AA218" s="54"/>
      <c r="AB218" s="54"/>
      <c r="AC218" s="100"/>
    </row>
    <row r="219" spans="1:29" s="66" customFormat="1" x14ac:dyDescent="0.5">
      <c r="A219" s="70"/>
      <c r="B219" s="71" t="s">
        <v>62</v>
      </c>
      <c r="C219" s="72"/>
      <c r="D219" s="72"/>
      <c r="E219" s="73">
        <f>SUM(E215:E218)</f>
        <v>4</v>
      </c>
      <c r="F219" s="73">
        <f t="shared" ref="F219:P219" si="90">SUM(F215:F218)</f>
        <v>4</v>
      </c>
      <c r="G219" s="73">
        <f t="shared" si="90"/>
        <v>534120</v>
      </c>
      <c r="H219" s="73">
        <f t="shared" si="90"/>
        <v>4</v>
      </c>
      <c r="I219" s="73">
        <f t="shared" si="90"/>
        <v>4</v>
      </c>
      <c r="J219" s="73">
        <f t="shared" si="90"/>
        <v>4</v>
      </c>
      <c r="K219" s="73">
        <f t="shared" si="90"/>
        <v>0</v>
      </c>
      <c r="L219" s="73">
        <f t="shared" si="90"/>
        <v>0</v>
      </c>
      <c r="M219" s="73">
        <f t="shared" si="90"/>
        <v>0</v>
      </c>
      <c r="N219" s="73">
        <f t="shared" si="90"/>
        <v>0</v>
      </c>
      <c r="O219" s="73">
        <f t="shared" si="90"/>
        <v>0</v>
      </c>
      <c r="P219" s="73">
        <f t="shared" si="90"/>
        <v>12720</v>
      </c>
      <c r="Q219" s="73">
        <f>SUM(Q215:Q218)</f>
        <v>0</v>
      </c>
      <c r="R219" s="73">
        <f>SUM(R215:R218)</f>
        <v>0</v>
      </c>
      <c r="S219" s="73">
        <f t="shared" ref="S219" si="91">SUM(S215:S218)</f>
        <v>546840</v>
      </c>
      <c r="T219" s="74"/>
      <c r="U219" s="54"/>
      <c r="V219" s="54"/>
      <c r="W219" s="54"/>
      <c r="X219" s="55"/>
      <c r="Y219" s="54"/>
      <c r="Z219" s="54"/>
      <c r="AA219" s="54"/>
      <c r="AB219" s="54"/>
      <c r="AC219" s="100"/>
    </row>
    <row r="220" spans="1:29" s="66" customFormat="1" x14ac:dyDescent="0.5">
      <c r="A220" s="61">
        <v>1</v>
      </c>
      <c r="B220" s="67" t="s">
        <v>699</v>
      </c>
      <c r="C220" s="63"/>
      <c r="D220" s="63"/>
      <c r="E220" s="63">
        <f t="shared" ref="E220:R220" si="92">E30+E78+E114+E156+E188+E210</f>
        <v>71</v>
      </c>
      <c r="F220" s="63">
        <f t="shared" si="92"/>
        <v>60</v>
      </c>
      <c r="G220" s="63">
        <f t="shared" si="92"/>
        <v>26383080</v>
      </c>
      <c r="H220" s="63">
        <f t="shared" si="92"/>
        <v>70</v>
      </c>
      <c r="I220" s="63">
        <f t="shared" si="92"/>
        <v>71</v>
      </c>
      <c r="J220" s="63">
        <f t="shared" si="92"/>
        <v>71</v>
      </c>
      <c r="K220" s="63">
        <f t="shared" si="92"/>
        <v>0</v>
      </c>
      <c r="L220" s="63">
        <f t="shared" si="92"/>
        <v>11</v>
      </c>
      <c r="M220" s="63">
        <f t="shared" si="92"/>
        <v>0</v>
      </c>
      <c r="N220" s="63">
        <f t="shared" si="92"/>
        <v>0</v>
      </c>
      <c r="O220" s="63">
        <f t="shared" si="92"/>
        <v>0</v>
      </c>
      <c r="P220" s="63">
        <f t="shared" si="92"/>
        <v>715440</v>
      </c>
      <c r="Q220" s="63">
        <f t="shared" si="92"/>
        <v>0</v>
      </c>
      <c r="R220" s="63">
        <f t="shared" si="92"/>
        <v>0</v>
      </c>
      <c r="S220" s="80">
        <f>G220+P220</f>
        <v>27098520</v>
      </c>
      <c r="T220" s="62"/>
      <c r="U220" s="54"/>
      <c r="V220" s="54"/>
      <c r="W220" s="54"/>
      <c r="X220" s="55"/>
      <c r="Y220" s="54"/>
      <c r="Z220" s="54"/>
      <c r="AA220" s="54"/>
      <c r="AB220" s="54"/>
      <c r="AC220" s="100"/>
    </row>
    <row r="221" spans="1:29" s="66" customFormat="1" x14ac:dyDescent="0.5">
      <c r="A221" s="81">
        <v>2</v>
      </c>
      <c r="B221" s="67" t="s">
        <v>700</v>
      </c>
      <c r="C221" s="81"/>
      <c r="D221" s="81"/>
      <c r="E221" s="64">
        <f t="shared" ref="E221:R221" si="93">E37+E81+E119+E160+E213</f>
        <v>12</v>
      </c>
      <c r="F221" s="64">
        <f t="shared" si="93"/>
        <v>12</v>
      </c>
      <c r="G221" s="64">
        <f t="shared" si="93"/>
        <v>2554080</v>
      </c>
      <c r="H221" s="64">
        <f t="shared" si="93"/>
        <v>12</v>
      </c>
      <c r="I221" s="64">
        <f t="shared" si="93"/>
        <v>12</v>
      </c>
      <c r="J221" s="64">
        <f t="shared" si="93"/>
        <v>12</v>
      </c>
      <c r="K221" s="64">
        <f t="shared" si="93"/>
        <v>0</v>
      </c>
      <c r="L221" s="64">
        <f t="shared" si="93"/>
        <v>0</v>
      </c>
      <c r="M221" s="64">
        <f t="shared" si="93"/>
        <v>0</v>
      </c>
      <c r="N221" s="64">
        <f t="shared" si="93"/>
        <v>0</v>
      </c>
      <c r="O221" s="64">
        <f t="shared" si="93"/>
        <v>0</v>
      </c>
      <c r="P221" s="64">
        <f t="shared" si="93"/>
        <v>89760</v>
      </c>
      <c r="Q221" s="64">
        <f t="shared" si="93"/>
        <v>0</v>
      </c>
      <c r="R221" s="64">
        <f t="shared" si="93"/>
        <v>0</v>
      </c>
      <c r="S221" s="64">
        <f>G221+P221</f>
        <v>2643840</v>
      </c>
      <c r="T221" s="62"/>
      <c r="U221" s="54"/>
      <c r="V221" s="54"/>
      <c r="W221" s="54"/>
      <c r="X221" s="55"/>
      <c r="Y221" s="54"/>
      <c r="Z221" s="54"/>
      <c r="AA221" s="54"/>
      <c r="AB221" s="54"/>
      <c r="AC221" s="100"/>
    </row>
    <row r="222" spans="1:29" s="66" customFormat="1" x14ac:dyDescent="0.5">
      <c r="A222" s="81">
        <v>3</v>
      </c>
      <c r="B222" s="67" t="s">
        <v>701</v>
      </c>
      <c r="C222" s="62"/>
      <c r="D222" s="82"/>
      <c r="E222" s="64">
        <f t="shared" ref="E222:R222" si="94">E64+E99+E147+E180+E198+E219</f>
        <v>97</v>
      </c>
      <c r="F222" s="64">
        <f t="shared" si="94"/>
        <v>90</v>
      </c>
      <c r="G222" s="64">
        <f t="shared" si="94"/>
        <v>11880600</v>
      </c>
      <c r="H222" s="64">
        <f t="shared" si="94"/>
        <v>97</v>
      </c>
      <c r="I222" s="64">
        <f t="shared" si="94"/>
        <v>97</v>
      </c>
      <c r="J222" s="64">
        <f t="shared" si="94"/>
        <v>97</v>
      </c>
      <c r="K222" s="64">
        <f t="shared" si="94"/>
        <v>0</v>
      </c>
      <c r="L222" s="64">
        <f t="shared" si="94"/>
        <v>7</v>
      </c>
      <c r="M222" s="64">
        <f t="shared" si="94"/>
        <v>0</v>
      </c>
      <c r="N222" s="64">
        <f t="shared" si="94"/>
        <v>0</v>
      </c>
      <c r="O222" s="64">
        <f t="shared" si="94"/>
        <v>0</v>
      </c>
      <c r="P222" s="64">
        <f t="shared" si="94"/>
        <v>159600</v>
      </c>
      <c r="Q222" s="64">
        <f t="shared" si="94"/>
        <v>0</v>
      </c>
      <c r="R222" s="64">
        <f t="shared" si="94"/>
        <v>0</v>
      </c>
      <c r="S222" s="64">
        <f>G222+P222</f>
        <v>12040200</v>
      </c>
      <c r="T222" s="62"/>
      <c r="U222" s="54"/>
      <c r="V222" s="54"/>
      <c r="W222" s="54"/>
      <c r="X222" s="55"/>
      <c r="Y222" s="54"/>
      <c r="Z222" s="54"/>
      <c r="AA222" s="54"/>
      <c r="AB222" s="54"/>
      <c r="AC222" s="100"/>
    </row>
    <row r="223" spans="1:29" s="90" customFormat="1" x14ac:dyDescent="0.5">
      <c r="A223" s="83"/>
      <c r="B223" s="84" t="s">
        <v>702</v>
      </c>
      <c r="C223" s="85"/>
      <c r="D223" s="83"/>
      <c r="E223" s="86">
        <f t="shared" ref="E223:R223" si="95">SUM(E220:E222)</f>
        <v>180</v>
      </c>
      <c r="F223" s="86">
        <f t="shared" si="95"/>
        <v>162</v>
      </c>
      <c r="G223" s="86">
        <f>SUM(G220:G222)</f>
        <v>40817760</v>
      </c>
      <c r="H223" s="86">
        <f t="shared" si="95"/>
        <v>179</v>
      </c>
      <c r="I223" s="86">
        <f t="shared" si="95"/>
        <v>180</v>
      </c>
      <c r="J223" s="86">
        <f t="shared" si="95"/>
        <v>180</v>
      </c>
      <c r="K223" s="87">
        <f t="shared" si="95"/>
        <v>0</v>
      </c>
      <c r="L223" s="87">
        <f t="shared" si="95"/>
        <v>18</v>
      </c>
      <c r="M223" s="87">
        <f t="shared" si="95"/>
        <v>0</v>
      </c>
      <c r="N223" s="86">
        <f t="shared" si="95"/>
        <v>0</v>
      </c>
      <c r="O223" s="86">
        <f t="shared" si="95"/>
        <v>0</v>
      </c>
      <c r="P223" s="86">
        <f t="shared" si="95"/>
        <v>964800</v>
      </c>
      <c r="Q223" s="86">
        <f t="shared" si="95"/>
        <v>0</v>
      </c>
      <c r="R223" s="86">
        <f t="shared" si="95"/>
        <v>0</v>
      </c>
      <c r="S223" s="86">
        <f>G223+P223</f>
        <v>41782560</v>
      </c>
      <c r="T223" s="83"/>
      <c r="U223" s="88"/>
      <c r="V223" s="88"/>
      <c r="W223" s="88"/>
      <c r="X223" s="89"/>
      <c r="Y223" s="88"/>
      <c r="Z223" s="88"/>
      <c r="AA223" s="88"/>
      <c r="AB223" s="88"/>
      <c r="AC223" s="265"/>
    </row>
    <row r="224" spans="1:29" s="66" customFormat="1" x14ac:dyDescent="0.5">
      <c r="A224" s="81"/>
      <c r="B224" s="62" t="s">
        <v>703</v>
      </c>
      <c r="C224" s="182"/>
      <c r="D224" s="81"/>
      <c r="E224" s="64"/>
      <c r="F224" s="81"/>
      <c r="G224" s="210"/>
      <c r="H224" s="64"/>
      <c r="I224" s="64"/>
      <c r="J224" s="64"/>
      <c r="K224" s="65"/>
      <c r="L224" s="65"/>
      <c r="M224" s="65"/>
      <c r="N224" s="64"/>
      <c r="O224" s="64"/>
      <c r="P224" s="64"/>
      <c r="Q224" s="64"/>
      <c r="R224" s="64"/>
      <c r="S224" s="64">
        <f>S223*20%</f>
        <v>8356512</v>
      </c>
      <c r="T224" s="62"/>
      <c r="U224" s="54"/>
      <c r="V224" s="54"/>
      <c r="W224" s="54"/>
      <c r="X224" s="55"/>
      <c r="Y224" s="54"/>
      <c r="Z224" s="54"/>
      <c r="AA224" s="54"/>
      <c r="AB224" s="54"/>
      <c r="AC224" s="100"/>
    </row>
    <row r="225" spans="1:29" s="93" customFormat="1" x14ac:dyDescent="0.5">
      <c r="A225" s="83"/>
      <c r="B225" s="84" t="s">
        <v>704</v>
      </c>
      <c r="C225" s="91"/>
      <c r="D225" s="67"/>
      <c r="E225" s="67"/>
      <c r="F225" s="67"/>
      <c r="G225" s="209"/>
      <c r="H225" s="86"/>
      <c r="I225" s="86"/>
      <c r="J225" s="86"/>
      <c r="K225" s="87"/>
      <c r="L225" s="87"/>
      <c r="M225" s="87"/>
      <c r="N225" s="86"/>
      <c r="O225" s="86"/>
      <c r="P225" s="86"/>
      <c r="Q225" s="86"/>
      <c r="R225" s="86"/>
      <c r="S225" s="86">
        <f>S223+S224</f>
        <v>50139072</v>
      </c>
      <c r="T225" s="67"/>
      <c r="U225" s="68"/>
      <c r="V225" s="68"/>
      <c r="W225" s="68"/>
      <c r="X225" s="92"/>
      <c r="Y225" s="68"/>
      <c r="Z225" s="68"/>
      <c r="AA225" s="68"/>
      <c r="AB225" s="68"/>
      <c r="AC225" s="266"/>
    </row>
    <row r="226" spans="1:29" s="66" customFormat="1" ht="21.75" hidden="1" customHeight="1" x14ac:dyDescent="0.5">
      <c r="A226" s="81"/>
      <c r="B226" s="62"/>
      <c r="C226" s="182"/>
      <c r="D226" s="81"/>
      <c r="E226" s="64"/>
      <c r="F226" s="81"/>
      <c r="G226" s="208"/>
      <c r="H226" s="64"/>
      <c r="I226" s="64"/>
      <c r="J226" s="64"/>
      <c r="K226" s="65"/>
      <c r="L226" s="65"/>
      <c r="M226" s="65"/>
      <c r="N226" s="64"/>
      <c r="O226" s="64"/>
      <c r="P226" s="64"/>
      <c r="Q226" s="94"/>
      <c r="R226" s="94"/>
      <c r="S226" s="94">
        <f>(S225*100)/115500000</f>
        <v>43.41045194805195</v>
      </c>
      <c r="T226" s="62"/>
      <c r="U226" s="54"/>
      <c r="V226" s="54"/>
      <c r="W226" s="54"/>
      <c r="X226" s="55"/>
      <c r="Y226" s="54"/>
      <c r="Z226" s="54"/>
      <c r="AA226" s="54"/>
      <c r="AB226" s="54"/>
      <c r="AC226" s="100"/>
    </row>
    <row r="227" spans="1:29" s="66" customFormat="1" x14ac:dyDescent="0.5">
      <c r="A227" s="81"/>
      <c r="B227" s="62" t="s">
        <v>705</v>
      </c>
      <c r="C227" s="182"/>
      <c r="D227" s="81"/>
      <c r="E227" s="64"/>
      <c r="F227" s="81"/>
      <c r="G227" s="208"/>
      <c r="H227" s="64"/>
      <c r="I227" s="64"/>
      <c r="J227" s="64"/>
      <c r="K227" s="65"/>
      <c r="L227" s="65"/>
      <c r="M227" s="65"/>
      <c r="N227" s="64"/>
      <c r="O227" s="64"/>
      <c r="P227" s="64"/>
      <c r="Q227" s="95"/>
      <c r="R227" s="95"/>
      <c r="S227" s="96">
        <f>S225*100/135908800</f>
        <v>36.891703848463088</v>
      </c>
      <c r="T227" s="62"/>
      <c r="U227" s="54"/>
      <c r="V227" s="54"/>
      <c r="W227" s="54"/>
      <c r="X227" s="55"/>
      <c r="Y227" s="54"/>
      <c r="Z227" s="54"/>
      <c r="AA227" s="54"/>
      <c r="AB227" s="54"/>
      <c r="AC227" s="100"/>
    </row>
    <row r="228" spans="1:29" s="66" customFormat="1" x14ac:dyDescent="0.5">
      <c r="A228" s="81"/>
      <c r="B228" s="206"/>
      <c r="C228" s="207"/>
      <c r="D228" s="211"/>
      <c r="E228" s="211"/>
      <c r="F228" s="211"/>
      <c r="G228" s="208"/>
      <c r="H228" s="64"/>
      <c r="I228" s="64"/>
      <c r="J228" s="64"/>
      <c r="K228" s="65"/>
      <c r="L228" s="65"/>
      <c r="M228" s="65"/>
      <c r="N228" s="64"/>
      <c r="O228" s="64"/>
      <c r="P228" s="64"/>
      <c r="Q228" s="64"/>
      <c r="R228" s="64"/>
      <c r="S228" s="64"/>
      <c r="T228" s="62"/>
      <c r="U228" s="54"/>
      <c r="V228" s="54"/>
      <c r="W228" s="54"/>
      <c r="X228" s="55"/>
      <c r="Y228" s="54"/>
      <c r="Z228" s="54"/>
      <c r="AA228" s="54"/>
      <c r="AB228" s="54"/>
      <c r="AC228" s="100"/>
    </row>
    <row r="229" spans="1:29" s="53" customFormat="1" x14ac:dyDescent="0.5">
      <c r="A229" s="56"/>
      <c r="C229" s="56"/>
      <c r="D229" s="56"/>
      <c r="E229" s="56"/>
      <c r="F229" s="56"/>
      <c r="G229" s="56"/>
      <c r="H229" s="56"/>
      <c r="I229" s="56"/>
      <c r="J229" s="56"/>
      <c r="K229" s="56"/>
      <c r="L229" s="56"/>
      <c r="M229" s="56"/>
      <c r="N229" s="56"/>
      <c r="O229" s="56"/>
      <c r="P229" s="56"/>
      <c r="Q229" s="56"/>
      <c r="R229" s="56"/>
      <c r="S229" s="56"/>
      <c r="U229" s="54"/>
      <c r="V229" s="54"/>
      <c r="W229" s="54"/>
      <c r="X229" s="55"/>
      <c r="Y229" s="54"/>
      <c r="Z229" s="54"/>
      <c r="AA229" s="54"/>
      <c r="AB229" s="54"/>
      <c r="AC229" s="100"/>
    </row>
    <row r="230" spans="1:29" s="53" customFormat="1" x14ac:dyDescent="0.5">
      <c r="A230" s="56"/>
      <c r="B230" s="97" t="s">
        <v>32</v>
      </c>
      <c r="C230" s="97"/>
      <c r="D230" s="97"/>
      <c r="E230" s="97"/>
      <c r="F230" s="97"/>
      <c r="G230" s="97"/>
      <c r="H230" s="97"/>
      <c r="I230" s="97"/>
      <c r="J230" s="97"/>
      <c r="K230" s="97"/>
      <c r="L230" s="97"/>
      <c r="M230" s="97"/>
      <c r="N230" s="97"/>
      <c r="O230" s="97"/>
      <c r="P230" s="97"/>
      <c r="Q230" s="98"/>
      <c r="R230" s="98"/>
      <c r="S230" s="98"/>
      <c r="U230" s="54"/>
      <c r="V230" s="54"/>
      <c r="W230" s="54"/>
      <c r="X230" s="55"/>
      <c r="Y230" s="54"/>
      <c r="Z230" s="54"/>
      <c r="AA230" s="54"/>
      <c r="AB230" s="54"/>
      <c r="AC230" s="100"/>
    </row>
    <row r="231" spans="1:29" s="53" customFormat="1" x14ac:dyDescent="0.5">
      <c r="A231" s="56"/>
      <c r="B231" s="53" t="s">
        <v>706</v>
      </c>
      <c r="Q231" s="56"/>
      <c r="R231" s="56"/>
      <c r="S231" s="56"/>
      <c r="U231" s="54"/>
      <c r="V231" s="54"/>
      <c r="W231" s="54"/>
      <c r="X231" s="55"/>
      <c r="Y231" s="54"/>
      <c r="Z231" s="54"/>
      <c r="AA231" s="54"/>
      <c r="AB231" s="54"/>
      <c r="AC231" s="100"/>
    </row>
    <row r="232" spans="1:29" s="53" customFormat="1" x14ac:dyDescent="0.5">
      <c r="A232" s="56"/>
      <c r="B232" s="53" t="s">
        <v>707</v>
      </c>
      <c r="Q232" s="56"/>
      <c r="R232" s="56"/>
      <c r="S232" s="56"/>
      <c r="U232" s="54"/>
      <c r="V232" s="54"/>
      <c r="W232" s="54"/>
      <c r="X232" s="55"/>
      <c r="Y232" s="54"/>
      <c r="Z232" s="54"/>
      <c r="AA232" s="54"/>
      <c r="AB232" s="54"/>
      <c r="AC232" s="100"/>
    </row>
    <row r="233" spans="1:29" s="53" customFormat="1" x14ac:dyDescent="0.5">
      <c r="A233" s="56"/>
      <c r="B233" s="53" t="s">
        <v>708</v>
      </c>
      <c r="Q233" s="56"/>
      <c r="R233" s="56"/>
      <c r="S233" s="56"/>
      <c r="U233" s="54"/>
      <c r="V233" s="54"/>
      <c r="W233" s="54"/>
      <c r="X233" s="55"/>
      <c r="Y233" s="54"/>
      <c r="Z233" s="54"/>
      <c r="AA233" s="54"/>
      <c r="AB233" s="54"/>
      <c r="AC233" s="100"/>
    </row>
    <row r="234" spans="1:29" s="53" customFormat="1" x14ac:dyDescent="0.5">
      <c r="A234" s="56"/>
      <c r="B234" s="99">
        <v>123408800</v>
      </c>
      <c r="I234" s="56"/>
      <c r="J234" s="56"/>
      <c r="K234" s="56"/>
      <c r="L234" s="56"/>
      <c r="M234" s="56"/>
      <c r="N234" s="56"/>
      <c r="O234" s="56"/>
      <c r="P234" s="56"/>
      <c r="Q234" s="56"/>
      <c r="R234" s="56"/>
      <c r="S234" s="56"/>
      <c r="U234" s="54"/>
      <c r="V234" s="54"/>
      <c r="W234" s="54"/>
      <c r="X234" s="55"/>
      <c r="Y234" s="54"/>
      <c r="Z234" s="54"/>
      <c r="AA234" s="54"/>
      <c r="AB234" s="54"/>
      <c r="AC234" s="100"/>
    </row>
    <row r="235" spans="1:29" s="100" customFormat="1" x14ac:dyDescent="0.5">
      <c r="B235" s="101">
        <v>12500000</v>
      </c>
      <c r="C235" s="102"/>
      <c r="D235" s="102"/>
      <c r="E235" s="102"/>
      <c r="F235" s="102"/>
      <c r="G235" s="102"/>
      <c r="H235" s="102"/>
      <c r="U235" s="54"/>
      <c r="V235" s="54"/>
      <c r="W235" s="54"/>
      <c r="X235" s="55"/>
      <c r="Y235" s="54"/>
      <c r="Z235" s="54"/>
      <c r="AA235" s="54"/>
      <c r="AB235" s="54"/>
    </row>
    <row r="236" spans="1:29" s="100" customFormat="1" x14ac:dyDescent="0.5">
      <c r="B236" s="103">
        <v>135908800</v>
      </c>
      <c r="C236" s="104"/>
      <c r="D236" s="104"/>
      <c r="E236" s="104"/>
      <c r="F236" s="104"/>
      <c r="G236" s="104"/>
      <c r="H236" s="104"/>
      <c r="P236" s="443"/>
      <c r="Q236" s="443"/>
      <c r="R236" s="443"/>
      <c r="S236" s="443"/>
      <c r="U236" s="54"/>
      <c r="V236" s="54"/>
      <c r="W236" s="54"/>
      <c r="X236" s="55"/>
      <c r="Y236" s="54"/>
      <c r="Z236" s="54"/>
      <c r="AA236" s="54"/>
      <c r="AB236" s="54"/>
    </row>
    <row r="237" spans="1:29" s="100" customFormat="1" x14ac:dyDescent="0.5">
      <c r="B237" s="100" t="s">
        <v>709</v>
      </c>
      <c r="P237" s="443" t="s">
        <v>710</v>
      </c>
      <c r="Q237" s="443"/>
      <c r="R237" s="443"/>
      <c r="S237" s="443"/>
      <c r="U237" s="54"/>
      <c r="V237" s="54"/>
      <c r="W237" s="54"/>
      <c r="X237" s="55"/>
      <c r="Y237" s="54"/>
      <c r="Z237" s="54"/>
      <c r="AA237" s="54"/>
      <c r="AB237" s="54"/>
    </row>
    <row r="238" spans="1:29" s="100" customFormat="1" x14ac:dyDescent="0.5">
      <c r="P238" s="443" t="s">
        <v>391</v>
      </c>
      <c r="Q238" s="443"/>
      <c r="R238" s="443"/>
      <c r="S238" s="443"/>
      <c r="U238" s="54"/>
      <c r="V238" s="54"/>
      <c r="W238" s="54"/>
      <c r="X238" s="55"/>
      <c r="Y238" s="54"/>
      <c r="Z238" s="54"/>
      <c r="AA238" s="54"/>
      <c r="AB238" s="54"/>
    </row>
    <row r="250" spans="2:14" x14ac:dyDescent="0.5">
      <c r="B250" s="251" t="s">
        <v>44</v>
      </c>
      <c r="G250" s="259" t="s">
        <v>809</v>
      </c>
      <c r="H250" s="259" t="s">
        <v>62</v>
      </c>
      <c r="I250" s="259" t="s">
        <v>810</v>
      </c>
      <c r="J250" s="259" t="s">
        <v>73</v>
      </c>
      <c r="K250" s="259" t="s">
        <v>811</v>
      </c>
      <c r="L250" s="259" t="s">
        <v>73</v>
      </c>
      <c r="M250" s="259"/>
      <c r="N250" s="259" t="s">
        <v>818</v>
      </c>
    </row>
    <row r="251" spans="2:14" x14ac:dyDescent="0.5">
      <c r="B251" t="s">
        <v>116</v>
      </c>
      <c r="C251">
        <v>60</v>
      </c>
      <c r="G251" t="s">
        <v>812</v>
      </c>
      <c r="H251">
        <v>25</v>
      </c>
      <c r="I251">
        <v>6</v>
      </c>
      <c r="J251">
        <v>0</v>
      </c>
      <c r="K251">
        <v>19</v>
      </c>
      <c r="L251">
        <v>0</v>
      </c>
      <c r="N251">
        <f t="shared" ref="N251:N256" si="96">I251+J251+K251+L251</f>
        <v>25</v>
      </c>
    </row>
    <row r="252" spans="2:14" x14ac:dyDescent="0.5">
      <c r="B252" t="s">
        <v>808</v>
      </c>
      <c r="C252">
        <v>12</v>
      </c>
      <c r="G252" t="s">
        <v>813</v>
      </c>
      <c r="H252">
        <v>16</v>
      </c>
      <c r="I252">
        <v>2</v>
      </c>
      <c r="J252">
        <v>0</v>
      </c>
      <c r="K252">
        <v>12</v>
      </c>
      <c r="L252">
        <v>2</v>
      </c>
      <c r="N252">
        <f t="shared" si="96"/>
        <v>16</v>
      </c>
    </row>
    <row r="253" spans="2:14" ht="22.5" thickBot="1" x14ac:dyDescent="0.55000000000000004">
      <c r="B253" t="s">
        <v>62</v>
      </c>
      <c r="C253" s="258">
        <v>72</v>
      </c>
      <c r="G253" t="s">
        <v>814</v>
      </c>
      <c r="H253">
        <v>26</v>
      </c>
      <c r="I253">
        <v>8</v>
      </c>
      <c r="J253">
        <v>0</v>
      </c>
      <c r="K253">
        <v>18</v>
      </c>
      <c r="L253">
        <v>0</v>
      </c>
      <c r="N253">
        <f t="shared" si="96"/>
        <v>26</v>
      </c>
    </row>
    <row r="254" spans="2:14" ht="22.5" thickTop="1" x14ac:dyDescent="0.5">
      <c r="B254" s="251" t="s">
        <v>136</v>
      </c>
      <c r="G254" t="s">
        <v>815</v>
      </c>
      <c r="H254">
        <v>18</v>
      </c>
      <c r="I254">
        <v>4</v>
      </c>
      <c r="J254">
        <v>0</v>
      </c>
      <c r="K254">
        <v>13</v>
      </c>
      <c r="L254">
        <v>1</v>
      </c>
      <c r="N254">
        <f t="shared" si="96"/>
        <v>18</v>
      </c>
    </row>
    <row r="255" spans="2:14" ht="22.5" thickBot="1" x14ac:dyDescent="0.55000000000000004">
      <c r="B255" t="s">
        <v>116</v>
      </c>
      <c r="C255" s="258">
        <v>14</v>
      </c>
      <c r="G255" t="s">
        <v>816</v>
      </c>
      <c r="H255">
        <v>8</v>
      </c>
      <c r="I255">
        <v>2</v>
      </c>
      <c r="J255">
        <v>1</v>
      </c>
      <c r="K255">
        <v>4</v>
      </c>
      <c r="L255">
        <v>1</v>
      </c>
      <c r="N255">
        <f t="shared" si="96"/>
        <v>8</v>
      </c>
    </row>
    <row r="256" spans="2:14" ht="22.5" thickTop="1" x14ac:dyDescent="0.5">
      <c r="B256" s="251" t="s">
        <v>81</v>
      </c>
      <c r="G256" t="s">
        <v>817</v>
      </c>
      <c r="H256">
        <v>4</v>
      </c>
      <c r="I256">
        <v>2</v>
      </c>
      <c r="J256">
        <v>0</v>
      </c>
      <c r="K256">
        <v>2</v>
      </c>
      <c r="L256">
        <v>0</v>
      </c>
      <c r="N256">
        <f t="shared" si="96"/>
        <v>4</v>
      </c>
    </row>
    <row r="257" spans="2:14" x14ac:dyDescent="0.5">
      <c r="B257" s="257" t="s">
        <v>769</v>
      </c>
      <c r="H257">
        <f>SUM(H251:H256)</f>
        <v>97</v>
      </c>
      <c r="I257">
        <f>SUM(I251:I256)</f>
        <v>24</v>
      </c>
      <c r="J257">
        <f>SUM(J251:J256)</f>
        <v>1</v>
      </c>
      <c r="K257">
        <f>SUM(K251:K256)</f>
        <v>68</v>
      </c>
      <c r="L257">
        <f>SUM(L251:L256)</f>
        <v>4</v>
      </c>
      <c r="N257">
        <f>I257+J257+K257+L257</f>
        <v>97</v>
      </c>
    </row>
    <row r="258" spans="2:14" x14ac:dyDescent="0.5">
      <c r="B258" t="s">
        <v>116</v>
      </c>
      <c r="C258">
        <v>24</v>
      </c>
    </row>
    <row r="259" spans="2:14" x14ac:dyDescent="0.5">
      <c r="B259" t="s">
        <v>808</v>
      </c>
      <c r="C259">
        <v>1</v>
      </c>
    </row>
    <row r="260" spans="2:14" x14ac:dyDescent="0.5">
      <c r="B260" t="s">
        <v>62</v>
      </c>
      <c r="C260" s="256">
        <v>25</v>
      </c>
    </row>
    <row r="261" spans="2:14" x14ac:dyDescent="0.5">
      <c r="B261" s="257" t="s">
        <v>130</v>
      </c>
    </row>
    <row r="262" spans="2:14" x14ac:dyDescent="0.5">
      <c r="B262" t="s">
        <v>116</v>
      </c>
      <c r="C262">
        <v>68</v>
      </c>
    </row>
    <row r="263" spans="2:14" x14ac:dyDescent="0.5">
      <c r="B263" t="s">
        <v>808</v>
      </c>
      <c r="C263">
        <v>4</v>
      </c>
    </row>
    <row r="264" spans="2:14" x14ac:dyDescent="0.5">
      <c r="B264" t="s">
        <v>62</v>
      </c>
      <c r="C264" s="256">
        <v>72</v>
      </c>
    </row>
    <row r="265" spans="2:14" x14ac:dyDescent="0.5">
      <c r="B265" s="252" t="s">
        <v>819</v>
      </c>
      <c r="C265" s="253">
        <f>C258+C262</f>
        <v>92</v>
      </c>
    </row>
    <row r="266" spans="2:14" x14ac:dyDescent="0.5">
      <c r="B266" s="252" t="s">
        <v>820</v>
      </c>
      <c r="C266" s="253">
        <f>C259+C263</f>
        <v>5</v>
      </c>
    </row>
    <row r="267" spans="2:14" ht="22.5" thickBot="1" x14ac:dyDescent="0.55000000000000004">
      <c r="B267" s="254" t="s">
        <v>701</v>
      </c>
      <c r="C267" s="255">
        <v>97</v>
      </c>
    </row>
    <row r="268" spans="2:14" ht="22.5" thickTop="1" x14ac:dyDescent="0.5"/>
    <row r="269" spans="2:14" x14ac:dyDescent="0.5">
      <c r="B269" t="s">
        <v>478</v>
      </c>
      <c r="C269" s="269">
        <f>E223</f>
        <v>180</v>
      </c>
    </row>
    <row r="270" spans="2:14" x14ac:dyDescent="0.5">
      <c r="B270" t="s">
        <v>73</v>
      </c>
      <c r="C270" s="270">
        <f>L223</f>
        <v>18</v>
      </c>
    </row>
    <row r="271" spans="2:14" x14ac:dyDescent="0.5">
      <c r="B271" t="s">
        <v>821</v>
      </c>
      <c r="C271" s="269">
        <f>F223</f>
        <v>162</v>
      </c>
    </row>
  </sheetData>
  <mergeCells count="15">
    <mergeCell ref="P236:S236"/>
    <mergeCell ref="P237:S237"/>
    <mergeCell ref="P238:S238"/>
    <mergeCell ref="A1:S1"/>
    <mergeCell ref="A2:S2"/>
    <mergeCell ref="A4:A5"/>
    <mergeCell ref="B4:B5"/>
    <mergeCell ref="C4:C5"/>
    <mergeCell ref="D4:D5"/>
    <mergeCell ref="E4:E5"/>
    <mergeCell ref="F4:G4"/>
    <mergeCell ref="H4:J4"/>
    <mergeCell ref="K4:M4"/>
    <mergeCell ref="N4:P4"/>
    <mergeCell ref="Q4:S4"/>
  </mergeCells>
  <pageMargins left="0.70866141732283472" right="0.51181102362204722" top="0.74803149606299213" bottom="0.74803149606299213" header="0.31496062992125984" footer="0.31496062992125984"/>
  <pageSetup orientation="landscape" horizontalDpi="0" verticalDpi="0" r:id="rId1"/>
  <ignoredErrors>
    <ignoredError sqref="S219" formula="1"/>
    <ignoredError sqref="H30:J30 N30:O30 Q30:R30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139A0-1B2D-41BF-A270-643AA7E3EB17}">
  <dimension ref="A1:AE271"/>
  <sheetViews>
    <sheetView workbookViewId="0">
      <selection activeCell="AD14" sqref="AD14"/>
    </sheetView>
  </sheetViews>
  <sheetFormatPr defaultRowHeight="21.75" x14ac:dyDescent="0.5"/>
  <cols>
    <col min="1" max="1" width="3.875" customWidth="1"/>
    <col min="2" max="2" width="13.25" customWidth="1"/>
    <col min="3" max="3" width="9.25" customWidth="1"/>
    <col min="4" max="4" width="4.25" customWidth="1"/>
    <col min="5" max="6" width="3.875" customWidth="1"/>
    <col min="8" max="13" width="4.375" customWidth="1"/>
    <col min="14" max="15" width="5" customWidth="1"/>
    <col min="16" max="16" width="8.25" customWidth="1"/>
    <col min="17" max="18" width="5.25" customWidth="1"/>
    <col min="19" max="19" width="7.75" customWidth="1"/>
    <col min="20" max="20" width="6.125" customWidth="1"/>
    <col min="21" max="23" width="9" style="105"/>
    <col min="24" max="24" width="6.625" style="106" customWidth="1"/>
    <col min="25" max="25" width="12.25" style="105" customWidth="1"/>
    <col min="26" max="26" width="11.75" style="105" customWidth="1"/>
    <col min="27" max="27" width="6.5" style="105" customWidth="1"/>
    <col min="28" max="28" width="6.625" style="105" customWidth="1"/>
    <col min="29" max="29" width="19.25" style="267" customWidth="1"/>
    <col min="253" max="253" width="3.875" customWidth="1"/>
    <col min="254" max="254" width="13.25" customWidth="1"/>
    <col min="255" max="255" width="9.25" customWidth="1"/>
    <col min="256" max="256" width="4.25" customWidth="1"/>
    <col min="257" max="258" width="3.875" customWidth="1"/>
    <col min="260" max="265" width="4.875" customWidth="1"/>
    <col min="266" max="267" width="7" customWidth="1"/>
    <col min="269" max="270" width="7" customWidth="1"/>
    <col min="271" max="271" width="8.625" bestFit="1" customWidth="1"/>
    <col min="277" max="277" width="6.625" customWidth="1"/>
    <col min="278" max="278" width="12.25" customWidth="1"/>
    <col min="279" max="279" width="12.625" customWidth="1"/>
    <col min="509" max="509" width="3.875" customWidth="1"/>
    <col min="510" max="510" width="13.25" customWidth="1"/>
    <col min="511" max="511" width="9.25" customWidth="1"/>
    <col min="512" max="512" width="4.25" customWidth="1"/>
    <col min="513" max="514" width="3.875" customWidth="1"/>
    <col min="516" max="521" width="4.875" customWidth="1"/>
    <col min="522" max="523" width="7" customWidth="1"/>
    <col min="525" max="526" width="7" customWidth="1"/>
    <col min="527" max="527" width="8.625" bestFit="1" customWidth="1"/>
    <col min="533" max="533" width="6.625" customWidth="1"/>
    <col min="534" max="534" width="12.25" customWidth="1"/>
    <col min="535" max="535" width="12.625" customWidth="1"/>
    <col min="765" max="765" width="3.875" customWidth="1"/>
    <col min="766" max="766" width="13.25" customWidth="1"/>
    <col min="767" max="767" width="9.25" customWidth="1"/>
    <col min="768" max="768" width="4.25" customWidth="1"/>
    <col min="769" max="770" width="3.875" customWidth="1"/>
    <col min="772" max="777" width="4.875" customWidth="1"/>
    <col min="778" max="779" width="7" customWidth="1"/>
    <col min="781" max="782" width="7" customWidth="1"/>
    <col min="783" max="783" width="8.625" bestFit="1" customWidth="1"/>
    <col min="789" max="789" width="6.625" customWidth="1"/>
    <col min="790" max="790" width="12.25" customWidth="1"/>
    <col min="791" max="791" width="12.625" customWidth="1"/>
    <col min="1021" max="1021" width="3.875" customWidth="1"/>
    <col min="1022" max="1022" width="13.25" customWidth="1"/>
    <col min="1023" max="1023" width="9.25" customWidth="1"/>
    <col min="1024" max="1024" width="4.25" customWidth="1"/>
    <col min="1025" max="1026" width="3.875" customWidth="1"/>
    <col min="1028" max="1033" width="4.875" customWidth="1"/>
    <col min="1034" max="1035" width="7" customWidth="1"/>
    <col min="1037" max="1038" width="7" customWidth="1"/>
    <col min="1039" max="1039" width="8.625" bestFit="1" customWidth="1"/>
    <col min="1045" max="1045" width="6.625" customWidth="1"/>
    <col min="1046" max="1046" width="12.25" customWidth="1"/>
    <col min="1047" max="1047" width="12.625" customWidth="1"/>
    <col min="1277" max="1277" width="3.875" customWidth="1"/>
    <col min="1278" max="1278" width="13.25" customWidth="1"/>
    <col min="1279" max="1279" width="9.25" customWidth="1"/>
    <col min="1280" max="1280" width="4.25" customWidth="1"/>
    <col min="1281" max="1282" width="3.875" customWidth="1"/>
    <col min="1284" max="1289" width="4.875" customWidth="1"/>
    <col min="1290" max="1291" width="7" customWidth="1"/>
    <col min="1293" max="1294" width="7" customWidth="1"/>
    <col min="1295" max="1295" width="8.625" bestFit="1" customWidth="1"/>
    <col min="1301" max="1301" width="6.625" customWidth="1"/>
    <col min="1302" max="1302" width="12.25" customWidth="1"/>
    <col min="1303" max="1303" width="12.625" customWidth="1"/>
    <col min="1533" max="1533" width="3.875" customWidth="1"/>
    <col min="1534" max="1534" width="13.25" customWidth="1"/>
    <col min="1535" max="1535" width="9.25" customWidth="1"/>
    <col min="1536" max="1536" width="4.25" customWidth="1"/>
    <col min="1537" max="1538" width="3.875" customWidth="1"/>
    <col min="1540" max="1545" width="4.875" customWidth="1"/>
    <col min="1546" max="1547" width="7" customWidth="1"/>
    <col min="1549" max="1550" width="7" customWidth="1"/>
    <col min="1551" max="1551" width="8.625" bestFit="1" customWidth="1"/>
    <col min="1557" max="1557" width="6.625" customWidth="1"/>
    <col min="1558" max="1558" width="12.25" customWidth="1"/>
    <col min="1559" max="1559" width="12.625" customWidth="1"/>
    <col min="1789" max="1789" width="3.875" customWidth="1"/>
    <col min="1790" max="1790" width="13.25" customWidth="1"/>
    <col min="1791" max="1791" width="9.25" customWidth="1"/>
    <col min="1792" max="1792" width="4.25" customWidth="1"/>
    <col min="1793" max="1794" width="3.875" customWidth="1"/>
    <col min="1796" max="1801" width="4.875" customWidth="1"/>
    <col min="1802" max="1803" width="7" customWidth="1"/>
    <col min="1805" max="1806" width="7" customWidth="1"/>
    <col min="1807" max="1807" width="8.625" bestFit="1" customWidth="1"/>
    <col min="1813" max="1813" width="6.625" customWidth="1"/>
    <col min="1814" max="1814" width="12.25" customWidth="1"/>
    <col min="1815" max="1815" width="12.625" customWidth="1"/>
    <col min="2045" max="2045" width="3.875" customWidth="1"/>
    <col min="2046" max="2046" width="13.25" customWidth="1"/>
    <col min="2047" max="2047" width="9.25" customWidth="1"/>
    <col min="2048" max="2048" width="4.25" customWidth="1"/>
    <col min="2049" max="2050" width="3.875" customWidth="1"/>
    <col min="2052" max="2057" width="4.875" customWidth="1"/>
    <col min="2058" max="2059" width="7" customWidth="1"/>
    <col min="2061" max="2062" width="7" customWidth="1"/>
    <col min="2063" max="2063" width="8.625" bestFit="1" customWidth="1"/>
    <col min="2069" max="2069" width="6.625" customWidth="1"/>
    <col min="2070" max="2070" width="12.25" customWidth="1"/>
    <col min="2071" max="2071" width="12.625" customWidth="1"/>
    <col min="2301" max="2301" width="3.875" customWidth="1"/>
    <col min="2302" max="2302" width="13.25" customWidth="1"/>
    <col min="2303" max="2303" width="9.25" customWidth="1"/>
    <col min="2304" max="2304" width="4.25" customWidth="1"/>
    <col min="2305" max="2306" width="3.875" customWidth="1"/>
    <col min="2308" max="2313" width="4.875" customWidth="1"/>
    <col min="2314" max="2315" width="7" customWidth="1"/>
    <col min="2317" max="2318" width="7" customWidth="1"/>
    <col min="2319" max="2319" width="8.625" bestFit="1" customWidth="1"/>
    <col min="2325" max="2325" width="6.625" customWidth="1"/>
    <col min="2326" max="2326" width="12.25" customWidth="1"/>
    <col min="2327" max="2327" width="12.625" customWidth="1"/>
    <col min="2557" max="2557" width="3.875" customWidth="1"/>
    <col min="2558" max="2558" width="13.25" customWidth="1"/>
    <col min="2559" max="2559" width="9.25" customWidth="1"/>
    <col min="2560" max="2560" width="4.25" customWidth="1"/>
    <col min="2561" max="2562" width="3.875" customWidth="1"/>
    <col min="2564" max="2569" width="4.875" customWidth="1"/>
    <col min="2570" max="2571" width="7" customWidth="1"/>
    <col min="2573" max="2574" width="7" customWidth="1"/>
    <col min="2575" max="2575" width="8.625" bestFit="1" customWidth="1"/>
    <col min="2581" max="2581" width="6.625" customWidth="1"/>
    <col min="2582" max="2582" width="12.25" customWidth="1"/>
    <col min="2583" max="2583" width="12.625" customWidth="1"/>
    <col min="2813" max="2813" width="3.875" customWidth="1"/>
    <col min="2814" max="2814" width="13.25" customWidth="1"/>
    <col min="2815" max="2815" width="9.25" customWidth="1"/>
    <col min="2816" max="2816" width="4.25" customWidth="1"/>
    <col min="2817" max="2818" width="3.875" customWidth="1"/>
    <col min="2820" max="2825" width="4.875" customWidth="1"/>
    <col min="2826" max="2827" width="7" customWidth="1"/>
    <col min="2829" max="2830" width="7" customWidth="1"/>
    <col min="2831" max="2831" width="8.625" bestFit="1" customWidth="1"/>
    <col min="2837" max="2837" width="6.625" customWidth="1"/>
    <col min="2838" max="2838" width="12.25" customWidth="1"/>
    <col min="2839" max="2839" width="12.625" customWidth="1"/>
    <col min="3069" max="3069" width="3.875" customWidth="1"/>
    <col min="3070" max="3070" width="13.25" customWidth="1"/>
    <col min="3071" max="3071" width="9.25" customWidth="1"/>
    <col min="3072" max="3072" width="4.25" customWidth="1"/>
    <col min="3073" max="3074" width="3.875" customWidth="1"/>
    <col min="3076" max="3081" width="4.875" customWidth="1"/>
    <col min="3082" max="3083" width="7" customWidth="1"/>
    <col min="3085" max="3086" width="7" customWidth="1"/>
    <col min="3087" max="3087" width="8.625" bestFit="1" customWidth="1"/>
    <col min="3093" max="3093" width="6.625" customWidth="1"/>
    <col min="3094" max="3094" width="12.25" customWidth="1"/>
    <col min="3095" max="3095" width="12.625" customWidth="1"/>
    <col min="3325" max="3325" width="3.875" customWidth="1"/>
    <col min="3326" max="3326" width="13.25" customWidth="1"/>
    <col min="3327" max="3327" width="9.25" customWidth="1"/>
    <col min="3328" max="3328" width="4.25" customWidth="1"/>
    <col min="3329" max="3330" width="3.875" customWidth="1"/>
    <col min="3332" max="3337" width="4.875" customWidth="1"/>
    <col min="3338" max="3339" width="7" customWidth="1"/>
    <col min="3341" max="3342" width="7" customWidth="1"/>
    <col min="3343" max="3343" width="8.625" bestFit="1" customWidth="1"/>
    <col min="3349" max="3349" width="6.625" customWidth="1"/>
    <col min="3350" max="3350" width="12.25" customWidth="1"/>
    <col min="3351" max="3351" width="12.625" customWidth="1"/>
    <col min="3581" max="3581" width="3.875" customWidth="1"/>
    <col min="3582" max="3582" width="13.25" customWidth="1"/>
    <col min="3583" max="3583" width="9.25" customWidth="1"/>
    <col min="3584" max="3584" width="4.25" customWidth="1"/>
    <col min="3585" max="3586" width="3.875" customWidth="1"/>
    <col min="3588" max="3593" width="4.875" customWidth="1"/>
    <col min="3594" max="3595" width="7" customWidth="1"/>
    <col min="3597" max="3598" width="7" customWidth="1"/>
    <col min="3599" max="3599" width="8.625" bestFit="1" customWidth="1"/>
    <col min="3605" max="3605" width="6.625" customWidth="1"/>
    <col min="3606" max="3606" width="12.25" customWidth="1"/>
    <col min="3607" max="3607" width="12.625" customWidth="1"/>
    <col min="3837" max="3837" width="3.875" customWidth="1"/>
    <col min="3838" max="3838" width="13.25" customWidth="1"/>
    <col min="3839" max="3839" width="9.25" customWidth="1"/>
    <col min="3840" max="3840" width="4.25" customWidth="1"/>
    <col min="3841" max="3842" width="3.875" customWidth="1"/>
    <col min="3844" max="3849" width="4.875" customWidth="1"/>
    <col min="3850" max="3851" width="7" customWidth="1"/>
    <col min="3853" max="3854" width="7" customWidth="1"/>
    <col min="3855" max="3855" width="8.625" bestFit="1" customWidth="1"/>
    <col min="3861" max="3861" width="6.625" customWidth="1"/>
    <col min="3862" max="3862" width="12.25" customWidth="1"/>
    <col min="3863" max="3863" width="12.625" customWidth="1"/>
    <col min="4093" max="4093" width="3.875" customWidth="1"/>
    <col min="4094" max="4094" width="13.25" customWidth="1"/>
    <col min="4095" max="4095" width="9.25" customWidth="1"/>
    <col min="4096" max="4096" width="4.25" customWidth="1"/>
    <col min="4097" max="4098" width="3.875" customWidth="1"/>
    <col min="4100" max="4105" width="4.875" customWidth="1"/>
    <col min="4106" max="4107" width="7" customWidth="1"/>
    <col min="4109" max="4110" width="7" customWidth="1"/>
    <col min="4111" max="4111" width="8.625" bestFit="1" customWidth="1"/>
    <col min="4117" max="4117" width="6.625" customWidth="1"/>
    <col min="4118" max="4118" width="12.25" customWidth="1"/>
    <col min="4119" max="4119" width="12.625" customWidth="1"/>
    <col min="4349" max="4349" width="3.875" customWidth="1"/>
    <col min="4350" max="4350" width="13.25" customWidth="1"/>
    <col min="4351" max="4351" width="9.25" customWidth="1"/>
    <col min="4352" max="4352" width="4.25" customWidth="1"/>
    <col min="4353" max="4354" width="3.875" customWidth="1"/>
    <col min="4356" max="4361" width="4.875" customWidth="1"/>
    <col min="4362" max="4363" width="7" customWidth="1"/>
    <col min="4365" max="4366" width="7" customWidth="1"/>
    <col min="4367" max="4367" width="8.625" bestFit="1" customWidth="1"/>
    <col min="4373" max="4373" width="6.625" customWidth="1"/>
    <col min="4374" max="4374" width="12.25" customWidth="1"/>
    <col min="4375" max="4375" width="12.625" customWidth="1"/>
    <col min="4605" max="4605" width="3.875" customWidth="1"/>
    <col min="4606" max="4606" width="13.25" customWidth="1"/>
    <col min="4607" max="4607" width="9.25" customWidth="1"/>
    <col min="4608" max="4608" width="4.25" customWidth="1"/>
    <col min="4609" max="4610" width="3.875" customWidth="1"/>
    <col min="4612" max="4617" width="4.875" customWidth="1"/>
    <col min="4618" max="4619" width="7" customWidth="1"/>
    <col min="4621" max="4622" width="7" customWidth="1"/>
    <col min="4623" max="4623" width="8.625" bestFit="1" customWidth="1"/>
    <col min="4629" max="4629" width="6.625" customWidth="1"/>
    <col min="4630" max="4630" width="12.25" customWidth="1"/>
    <col min="4631" max="4631" width="12.625" customWidth="1"/>
    <col min="4861" max="4861" width="3.875" customWidth="1"/>
    <col min="4862" max="4862" width="13.25" customWidth="1"/>
    <col min="4863" max="4863" width="9.25" customWidth="1"/>
    <col min="4864" max="4864" width="4.25" customWidth="1"/>
    <col min="4865" max="4866" width="3.875" customWidth="1"/>
    <col min="4868" max="4873" width="4.875" customWidth="1"/>
    <col min="4874" max="4875" width="7" customWidth="1"/>
    <col min="4877" max="4878" width="7" customWidth="1"/>
    <col min="4879" max="4879" width="8.625" bestFit="1" customWidth="1"/>
    <col min="4885" max="4885" width="6.625" customWidth="1"/>
    <col min="4886" max="4886" width="12.25" customWidth="1"/>
    <col min="4887" max="4887" width="12.625" customWidth="1"/>
    <col min="5117" max="5117" width="3.875" customWidth="1"/>
    <col min="5118" max="5118" width="13.25" customWidth="1"/>
    <col min="5119" max="5119" width="9.25" customWidth="1"/>
    <col min="5120" max="5120" width="4.25" customWidth="1"/>
    <col min="5121" max="5122" width="3.875" customWidth="1"/>
    <col min="5124" max="5129" width="4.875" customWidth="1"/>
    <col min="5130" max="5131" width="7" customWidth="1"/>
    <col min="5133" max="5134" width="7" customWidth="1"/>
    <col min="5135" max="5135" width="8.625" bestFit="1" customWidth="1"/>
    <col min="5141" max="5141" width="6.625" customWidth="1"/>
    <col min="5142" max="5142" width="12.25" customWidth="1"/>
    <col min="5143" max="5143" width="12.625" customWidth="1"/>
    <col min="5373" max="5373" width="3.875" customWidth="1"/>
    <col min="5374" max="5374" width="13.25" customWidth="1"/>
    <col min="5375" max="5375" width="9.25" customWidth="1"/>
    <col min="5376" max="5376" width="4.25" customWidth="1"/>
    <col min="5377" max="5378" width="3.875" customWidth="1"/>
    <col min="5380" max="5385" width="4.875" customWidth="1"/>
    <col min="5386" max="5387" width="7" customWidth="1"/>
    <col min="5389" max="5390" width="7" customWidth="1"/>
    <col min="5391" max="5391" width="8.625" bestFit="1" customWidth="1"/>
    <col min="5397" max="5397" width="6.625" customWidth="1"/>
    <col min="5398" max="5398" width="12.25" customWidth="1"/>
    <col min="5399" max="5399" width="12.625" customWidth="1"/>
    <col min="5629" max="5629" width="3.875" customWidth="1"/>
    <col min="5630" max="5630" width="13.25" customWidth="1"/>
    <col min="5631" max="5631" width="9.25" customWidth="1"/>
    <col min="5632" max="5632" width="4.25" customWidth="1"/>
    <col min="5633" max="5634" width="3.875" customWidth="1"/>
    <col min="5636" max="5641" width="4.875" customWidth="1"/>
    <col min="5642" max="5643" width="7" customWidth="1"/>
    <col min="5645" max="5646" width="7" customWidth="1"/>
    <col min="5647" max="5647" width="8.625" bestFit="1" customWidth="1"/>
    <col min="5653" max="5653" width="6.625" customWidth="1"/>
    <col min="5654" max="5654" width="12.25" customWidth="1"/>
    <col min="5655" max="5655" width="12.625" customWidth="1"/>
    <col min="5885" max="5885" width="3.875" customWidth="1"/>
    <col min="5886" max="5886" width="13.25" customWidth="1"/>
    <col min="5887" max="5887" width="9.25" customWidth="1"/>
    <col min="5888" max="5888" width="4.25" customWidth="1"/>
    <col min="5889" max="5890" width="3.875" customWidth="1"/>
    <col min="5892" max="5897" width="4.875" customWidth="1"/>
    <col min="5898" max="5899" width="7" customWidth="1"/>
    <col min="5901" max="5902" width="7" customWidth="1"/>
    <col min="5903" max="5903" width="8.625" bestFit="1" customWidth="1"/>
    <col min="5909" max="5909" width="6.625" customWidth="1"/>
    <col min="5910" max="5910" width="12.25" customWidth="1"/>
    <col min="5911" max="5911" width="12.625" customWidth="1"/>
    <col min="6141" max="6141" width="3.875" customWidth="1"/>
    <col min="6142" max="6142" width="13.25" customWidth="1"/>
    <col min="6143" max="6143" width="9.25" customWidth="1"/>
    <col min="6144" max="6144" width="4.25" customWidth="1"/>
    <col min="6145" max="6146" width="3.875" customWidth="1"/>
    <col min="6148" max="6153" width="4.875" customWidth="1"/>
    <col min="6154" max="6155" width="7" customWidth="1"/>
    <col min="6157" max="6158" width="7" customWidth="1"/>
    <col min="6159" max="6159" width="8.625" bestFit="1" customWidth="1"/>
    <col min="6165" max="6165" width="6.625" customWidth="1"/>
    <col min="6166" max="6166" width="12.25" customWidth="1"/>
    <col min="6167" max="6167" width="12.625" customWidth="1"/>
    <col min="6397" max="6397" width="3.875" customWidth="1"/>
    <col min="6398" max="6398" width="13.25" customWidth="1"/>
    <col min="6399" max="6399" width="9.25" customWidth="1"/>
    <col min="6400" max="6400" width="4.25" customWidth="1"/>
    <col min="6401" max="6402" width="3.875" customWidth="1"/>
    <col min="6404" max="6409" width="4.875" customWidth="1"/>
    <col min="6410" max="6411" width="7" customWidth="1"/>
    <col min="6413" max="6414" width="7" customWidth="1"/>
    <col min="6415" max="6415" width="8.625" bestFit="1" customWidth="1"/>
    <col min="6421" max="6421" width="6.625" customWidth="1"/>
    <col min="6422" max="6422" width="12.25" customWidth="1"/>
    <col min="6423" max="6423" width="12.625" customWidth="1"/>
    <col min="6653" max="6653" width="3.875" customWidth="1"/>
    <col min="6654" max="6654" width="13.25" customWidth="1"/>
    <col min="6655" max="6655" width="9.25" customWidth="1"/>
    <col min="6656" max="6656" width="4.25" customWidth="1"/>
    <col min="6657" max="6658" width="3.875" customWidth="1"/>
    <col min="6660" max="6665" width="4.875" customWidth="1"/>
    <col min="6666" max="6667" width="7" customWidth="1"/>
    <col min="6669" max="6670" width="7" customWidth="1"/>
    <col min="6671" max="6671" width="8.625" bestFit="1" customWidth="1"/>
    <col min="6677" max="6677" width="6.625" customWidth="1"/>
    <col min="6678" max="6678" width="12.25" customWidth="1"/>
    <col min="6679" max="6679" width="12.625" customWidth="1"/>
    <col min="6909" max="6909" width="3.875" customWidth="1"/>
    <col min="6910" max="6910" width="13.25" customWidth="1"/>
    <col min="6911" max="6911" width="9.25" customWidth="1"/>
    <col min="6912" max="6912" width="4.25" customWidth="1"/>
    <col min="6913" max="6914" width="3.875" customWidth="1"/>
    <col min="6916" max="6921" width="4.875" customWidth="1"/>
    <col min="6922" max="6923" width="7" customWidth="1"/>
    <col min="6925" max="6926" width="7" customWidth="1"/>
    <col min="6927" max="6927" width="8.625" bestFit="1" customWidth="1"/>
    <col min="6933" max="6933" width="6.625" customWidth="1"/>
    <col min="6934" max="6934" width="12.25" customWidth="1"/>
    <col min="6935" max="6935" width="12.625" customWidth="1"/>
    <col min="7165" max="7165" width="3.875" customWidth="1"/>
    <col min="7166" max="7166" width="13.25" customWidth="1"/>
    <col min="7167" max="7167" width="9.25" customWidth="1"/>
    <col min="7168" max="7168" width="4.25" customWidth="1"/>
    <col min="7169" max="7170" width="3.875" customWidth="1"/>
    <col min="7172" max="7177" width="4.875" customWidth="1"/>
    <col min="7178" max="7179" width="7" customWidth="1"/>
    <col min="7181" max="7182" width="7" customWidth="1"/>
    <col min="7183" max="7183" width="8.625" bestFit="1" customWidth="1"/>
    <col min="7189" max="7189" width="6.625" customWidth="1"/>
    <col min="7190" max="7190" width="12.25" customWidth="1"/>
    <col min="7191" max="7191" width="12.625" customWidth="1"/>
    <col min="7421" max="7421" width="3.875" customWidth="1"/>
    <col min="7422" max="7422" width="13.25" customWidth="1"/>
    <col min="7423" max="7423" width="9.25" customWidth="1"/>
    <col min="7424" max="7424" width="4.25" customWidth="1"/>
    <col min="7425" max="7426" width="3.875" customWidth="1"/>
    <col min="7428" max="7433" width="4.875" customWidth="1"/>
    <col min="7434" max="7435" width="7" customWidth="1"/>
    <col min="7437" max="7438" width="7" customWidth="1"/>
    <col min="7439" max="7439" width="8.625" bestFit="1" customWidth="1"/>
    <col min="7445" max="7445" width="6.625" customWidth="1"/>
    <col min="7446" max="7446" width="12.25" customWidth="1"/>
    <col min="7447" max="7447" width="12.625" customWidth="1"/>
    <col min="7677" max="7677" width="3.875" customWidth="1"/>
    <col min="7678" max="7678" width="13.25" customWidth="1"/>
    <col min="7679" max="7679" width="9.25" customWidth="1"/>
    <col min="7680" max="7680" width="4.25" customWidth="1"/>
    <col min="7681" max="7682" width="3.875" customWidth="1"/>
    <col min="7684" max="7689" width="4.875" customWidth="1"/>
    <col min="7690" max="7691" width="7" customWidth="1"/>
    <col min="7693" max="7694" width="7" customWidth="1"/>
    <col min="7695" max="7695" width="8.625" bestFit="1" customWidth="1"/>
    <col min="7701" max="7701" width="6.625" customWidth="1"/>
    <col min="7702" max="7702" width="12.25" customWidth="1"/>
    <col min="7703" max="7703" width="12.625" customWidth="1"/>
    <col min="7933" max="7933" width="3.875" customWidth="1"/>
    <col min="7934" max="7934" width="13.25" customWidth="1"/>
    <col min="7935" max="7935" width="9.25" customWidth="1"/>
    <col min="7936" max="7936" width="4.25" customWidth="1"/>
    <col min="7937" max="7938" width="3.875" customWidth="1"/>
    <col min="7940" max="7945" width="4.875" customWidth="1"/>
    <col min="7946" max="7947" width="7" customWidth="1"/>
    <col min="7949" max="7950" width="7" customWidth="1"/>
    <col min="7951" max="7951" width="8.625" bestFit="1" customWidth="1"/>
    <col min="7957" max="7957" width="6.625" customWidth="1"/>
    <col min="7958" max="7958" width="12.25" customWidth="1"/>
    <col min="7959" max="7959" width="12.625" customWidth="1"/>
    <col min="8189" max="8189" width="3.875" customWidth="1"/>
    <col min="8190" max="8190" width="13.25" customWidth="1"/>
    <col min="8191" max="8191" width="9.25" customWidth="1"/>
    <col min="8192" max="8192" width="4.25" customWidth="1"/>
    <col min="8193" max="8194" width="3.875" customWidth="1"/>
    <col min="8196" max="8201" width="4.875" customWidth="1"/>
    <col min="8202" max="8203" width="7" customWidth="1"/>
    <col min="8205" max="8206" width="7" customWidth="1"/>
    <col min="8207" max="8207" width="8.625" bestFit="1" customWidth="1"/>
    <col min="8213" max="8213" width="6.625" customWidth="1"/>
    <col min="8214" max="8214" width="12.25" customWidth="1"/>
    <col min="8215" max="8215" width="12.625" customWidth="1"/>
    <col min="8445" max="8445" width="3.875" customWidth="1"/>
    <col min="8446" max="8446" width="13.25" customWidth="1"/>
    <col min="8447" max="8447" width="9.25" customWidth="1"/>
    <col min="8448" max="8448" width="4.25" customWidth="1"/>
    <col min="8449" max="8450" width="3.875" customWidth="1"/>
    <col min="8452" max="8457" width="4.875" customWidth="1"/>
    <col min="8458" max="8459" width="7" customWidth="1"/>
    <col min="8461" max="8462" width="7" customWidth="1"/>
    <col min="8463" max="8463" width="8.625" bestFit="1" customWidth="1"/>
    <col min="8469" max="8469" width="6.625" customWidth="1"/>
    <col min="8470" max="8470" width="12.25" customWidth="1"/>
    <col min="8471" max="8471" width="12.625" customWidth="1"/>
    <col min="8701" max="8701" width="3.875" customWidth="1"/>
    <col min="8702" max="8702" width="13.25" customWidth="1"/>
    <col min="8703" max="8703" width="9.25" customWidth="1"/>
    <col min="8704" max="8704" width="4.25" customWidth="1"/>
    <col min="8705" max="8706" width="3.875" customWidth="1"/>
    <col min="8708" max="8713" width="4.875" customWidth="1"/>
    <col min="8714" max="8715" width="7" customWidth="1"/>
    <col min="8717" max="8718" width="7" customWidth="1"/>
    <col min="8719" max="8719" width="8.625" bestFit="1" customWidth="1"/>
    <col min="8725" max="8725" width="6.625" customWidth="1"/>
    <col min="8726" max="8726" width="12.25" customWidth="1"/>
    <col min="8727" max="8727" width="12.625" customWidth="1"/>
    <col min="8957" max="8957" width="3.875" customWidth="1"/>
    <col min="8958" max="8958" width="13.25" customWidth="1"/>
    <col min="8959" max="8959" width="9.25" customWidth="1"/>
    <col min="8960" max="8960" width="4.25" customWidth="1"/>
    <col min="8961" max="8962" width="3.875" customWidth="1"/>
    <col min="8964" max="8969" width="4.875" customWidth="1"/>
    <col min="8970" max="8971" width="7" customWidth="1"/>
    <col min="8973" max="8974" width="7" customWidth="1"/>
    <col min="8975" max="8975" width="8.625" bestFit="1" customWidth="1"/>
    <col min="8981" max="8981" width="6.625" customWidth="1"/>
    <col min="8982" max="8982" width="12.25" customWidth="1"/>
    <col min="8983" max="8983" width="12.625" customWidth="1"/>
    <col min="9213" max="9213" width="3.875" customWidth="1"/>
    <col min="9214" max="9214" width="13.25" customWidth="1"/>
    <col min="9215" max="9215" width="9.25" customWidth="1"/>
    <col min="9216" max="9216" width="4.25" customWidth="1"/>
    <col min="9217" max="9218" width="3.875" customWidth="1"/>
    <col min="9220" max="9225" width="4.875" customWidth="1"/>
    <col min="9226" max="9227" width="7" customWidth="1"/>
    <col min="9229" max="9230" width="7" customWidth="1"/>
    <col min="9231" max="9231" width="8.625" bestFit="1" customWidth="1"/>
    <col min="9237" max="9237" width="6.625" customWidth="1"/>
    <col min="9238" max="9238" width="12.25" customWidth="1"/>
    <col min="9239" max="9239" width="12.625" customWidth="1"/>
    <col min="9469" max="9469" width="3.875" customWidth="1"/>
    <col min="9470" max="9470" width="13.25" customWidth="1"/>
    <col min="9471" max="9471" width="9.25" customWidth="1"/>
    <col min="9472" max="9472" width="4.25" customWidth="1"/>
    <col min="9473" max="9474" width="3.875" customWidth="1"/>
    <col min="9476" max="9481" width="4.875" customWidth="1"/>
    <col min="9482" max="9483" width="7" customWidth="1"/>
    <col min="9485" max="9486" width="7" customWidth="1"/>
    <col min="9487" max="9487" width="8.625" bestFit="1" customWidth="1"/>
    <col min="9493" max="9493" width="6.625" customWidth="1"/>
    <col min="9494" max="9494" width="12.25" customWidth="1"/>
    <col min="9495" max="9495" width="12.625" customWidth="1"/>
    <col min="9725" max="9725" width="3.875" customWidth="1"/>
    <col min="9726" max="9726" width="13.25" customWidth="1"/>
    <col min="9727" max="9727" width="9.25" customWidth="1"/>
    <col min="9728" max="9728" width="4.25" customWidth="1"/>
    <col min="9729" max="9730" width="3.875" customWidth="1"/>
    <col min="9732" max="9737" width="4.875" customWidth="1"/>
    <col min="9738" max="9739" width="7" customWidth="1"/>
    <col min="9741" max="9742" width="7" customWidth="1"/>
    <col min="9743" max="9743" width="8.625" bestFit="1" customWidth="1"/>
    <col min="9749" max="9749" width="6.625" customWidth="1"/>
    <col min="9750" max="9750" width="12.25" customWidth="1"/>
    <col min="9751" max="9751" width="12.625" customWidth="1"/>
    <col min="9981" max="9981" width="3.875" customWidth="1"/>
    <col min="9982" max="9982" width="13.25" customWidth="1"/>
    <col min="9983" max="9983" width="9.25" customWidth="1"/>
    <col min="9984" max="9984" width="4.25" customWidth="1"/>
    <col min="9985" max="9986" width="3.875" customWidth="1"/>
    <col min="9988" max="9993" width="4.875" customWidth="1"/>
    <col min="9994" max="9995" width="7" customWidth="1"/>
    <col min="9997" max="9998" width="7" customWidth="1"/>
    <col min="9999" max="9999" width="8.625" bestFit="1" customWidth="1"/>
    <col min="10005" max="10005" width="6.625" customWidth="1"/>
    <col min="10006" max="10006" width="12.25" customWidth="1"/>
    <col min="10007" max="10007" width="12.625" customWidth="1"/>
    <col min="10237" max="10237" width="3.875" customWidth="1"/>
    <col min="10238" max="10238" width="13.25" customWidth="1"/>
    <col min="10239" max="10239" width="9.25" customWidth="1"/>
    <col min="10240" max="10240" width="4.25" customWidth="1"/>
    <col min="10241" max="10242" width="3.875" customWidth="1"/>
    <col min="10244" max="10249" width="4.875" customWidth="1"/>
    <col min="10250" max="10251" width="7" customWidth="1"/>
    <col min="10253" max="10254" width="7" customWidth="1"/>
    <col min="10255" max="10255" width="8.625" bestFit="1" customWidth="1"/>
    <col min="10261" max="10261" width="6.625" customWidth="1"/>
    <col min="10262" max="10262" width="12.25" customWidth="1"/>
    <col min="10263" max="10263" width="12.625" customWidth="1"/>
    <col min="10493" max="10493" width="3.875" customWidth="1"/>
    <col min="10494" max="10494" width="13.25" customWidth="1"/>
    <col min="10495" max="10495" width="9.25" customWidth="1"/>
    <col min="10496" max="10496" width="4.25" customWidth="1"/>
    <col min="10497" max="10498" width="3.875" customWidth="1"/>
    <col min="10500" max="10505" width="4.875" customWidth="1"/>
    <col min="10506" max="10507" width="7" customWidth="1"/>
    <col min="10509" max="10510" width="7" customWidth="1"/>
    <col min="10511" max="10511" width="8.625" bestFit="1" customWidth="1"/>
    <col min="10517" max="10517" width="6.625" customWidth="1"/>
    <col min="10518" max="10518" width="12.25" customWidth="1"/>
    <col min="10519" max="10519" width="12.625" customWidth="1"/>
    <col min="10749" max="10749" width="3.875" customWidth="1"/>
    <col min="10750" max="10750" width="13.25" customWidth="1"/>
    <col min="10751" max="10751" width="9.25" customWidth="1"/>
    <col min="10752" max="10752" width="4.25" customWidth="1"/>
    <col min="10753" max="10754" width="3.875" customWidth="1"/>
    <col min="10756" max="10761" width="4.875" customWidth="1"/>
    <col min="10762" max="10763" width="7" customWidth="1"/>
    <col min="10765" max="10766" width="7" customWidth="1"/>
    <col min="10767" max="10767" width="8.625" bestFit="1" customWidth="1"/>
    <col min="10773" max="10773" width="6.625" customWidth="1"/>
    <col min="10774" max="10774" width="12.25" customWidth="1"/>
    <col min="10775" max="10775" width="12.625" customWidth="1"/>
    <col min="11005" max="11005" width="3.875" customWidth="1"/>
    <col min="11006" max="11006" width="13.25" customWidth="1"/>
    <col min="11007" max="11007" width="9.25" customWidth="1"/>
    <col min="11008" max="11008" width="4.25" customWidth="1"/>
    <col min="11009" max="11010" width="3.875" customWidth="1"/>
    <col min="11012" max="11017" width="4.875" customWidth="1"/>
    <col min="11018" max="11019" width="7" customWidth="1"/>
    <col min="11021" max="11022" width="7" customWidth="1"/>
    <col min="11023" max="11023" width="8.625" bestFit="1" customWidth="1"/>
    <col min="11029" max="11029" width="6.625" customWidth="1"/>
    <col min="11030" max="11030" width="12.25" customWidth="1"/>
    <col min="11031" max="11031" width="12.625" customWidth="1"/>
    <col min="11261" max="11261" width="3.875" customWidth="1"/>
    <col min="11262" max="11262" width="13.25" customWidth="1"/>
    <col min="11263" max="11263" width="9.25" customWidth="1"/>
    <col min="11264" max="11264" width="4.25" customWidth="1"/>
    <col min="11265" max="11266" width="3.875" customWidth="1"/>
    <col min="11268" max="11273" width="4.875" customWidth="1"/>
    <col min="11274" max="11275" width="7" customWidth="1"/>
    <col min="11277" max="11278" width="7" customWidth="1"/>
    <col min="11279" max="11279" width="8.625" bestFit="1" customWidth="1"/>
    <col min="11285" max="11285" width="6.625" customWidth="1"/>
    <col min="11286" max="11286" width="12.25" customWidth="1"/>
    <col min="11287" max="11287" width="12.625" customWidth="1"/>
    <col min="11517" max="11517" width="3.875" customWidth="1"/>
    <col min="11518" max="11518" width="13.25" customWidth="1"/>
    <col min="11519" max="11519" width="9.25" customWidth="1"/>
    <col min="11520" max="11520" width="4.25" customWidth="1"/>
    <col min="11521" max="11522" width="3.875" customWidth="1"/>
    <col min="11524" max="11529" width="4.875" customWidth="1"/>
    <col min="11530" max="11531" width="7" customWidth="1"/>
    <col min="11533" max="11534" width="7" customWidth="1"/>
    <col min="11535" max="11535" width="8.625" bestFit="1" customWidth="1"/>
    <col min="11541" max="11541" width="6.625" customWidth="1"/>
    <col min="11542" max="11542" width="12.25" customWidth="1"/>
    <col min="11543" max="11543" width="12.625" customWidth="1"/>
    <col min="11773" max="11773" width="3.875" customWidth="1"/>
    <col min="11774" max="11774" width="13.25" customWidth="1"/>
    <col min="11775" max="11775" width="9.25" customWidth="1"/>
    <col min="11776" max="11776" width="4.25" customWidth="1"/>
    <col min="11777" max="11778" width="3.875" customWidth="1"/>
    <col min="11780" max="11785" width="4.875" customWidth="1"/>
    <col min="11786" max="11787" width="7" customWidth="1"/>
    <col min="11789" max="11790" width="7" customWidth="1"/>
    <col min="11791" max="11791" width="8.625" bestFit="1" customWidth="1"/>
    <col min="11797" max="11797" width="6.625" customWidth="1"/>
    <col min="11798" max="11798" width="12.25" customWidth="1"/>
    <col min="11799" max="11799" width="12.625" customWidth="1"/>
    <col min="12029" max="12029" width="3.875" customWidth="1"/>
    <col min="12030" max="12030" width="13.25" customWidth="1"/>
    <col min="12031" max="12031" width="9.25" customWidth="1"/>
    <col min="12032" max="12032" width="4.25" customWidth="1"/>
    <col min="12033" max="12034" width="3.875" customWidth="1"/>
    <col min="12036" max="12041" width="4.875" customWidth="1"/>
    <col min="12042" max="12043" width="7" customWidth="1"/>
    <col min="12045" max="12046" width="7" customWidth="1"/>
    <col min="12047" max="12047" width="8.625" bestFit="1" customWidth="1"/>
    <col min="12053" max="12053" width="6.625" customWidth="1"/>
    <col min="12054" max="12054" width="12.25" customWidth="1"/>
    <col min="12055" max="12055" width="12.625" customWidth="1"/>
    <col min="12285" max="12285" width="3.875" customWidth="1"/>
    <col min="12286" max="12286" width="13.25" customWidth="1"/>
    <col min="12287" max="12287" width="9.25" customWidth="1"/>
    <col min="12288" max="12288" width="4.25" customWidth="1"/>
    <col min="12289" max="12290" width="3.875" customWidth="1"/>
    <col min="12292" max="12297" width="4.875" customWidth="1"/>
    <col min="12298" max="12299" width="7" customWidth="1"/>
    <col min="12301" max="12302" width="7" customWidth="1"/>
    <col min="12303" max="12303" width="8.625" bestFit="1" customWidth="1"/>
    <col min="12309" max="12309" width="6.625" customWidth="1"/>
    <col min="12310" max="12310" width="12.25" customWidth="1"/>
    <col min="12311" max="12311" width="12.625" customWidth="1"/>
    <col min="12541" max="12541" width="3.875" customWidth="1"/>
    <col min="12542" max="12542" width="13.25" customWidth="1"/>
    <col min="12543" max="12543" width="9.25" customWidth="1"/>
    <col min="12544" max="12544" width="4.25" customWidth="1"/>
    <col min="12545" max="12546" width="3.875" customWidth="1"/>
    <col min="12548" max="12553" width="4.875" customWidth="1"/>
    <col min="12554" max="12555" width="7" customWidth="1"/>
    <col min="12557" max="12558" width="7" customWidth="1"/>
    <col min="12559" max="12559" width="8.625" bestFit="1" customWidth="1"/>
    <col min="12565" max="12565" width="6.625" customWidth="1"/>
    <col min="12566" max="12566" width="12.25" customWidth="1"/>
    <col min="12567" max="12567" width="12.625" customWidth="1"/>
    <col min="12797" max="12797" width="3.875" customWidth="1"/>
    <col min="12798" max="12798" width="13.25" customWidth="1"/>
    <col min="12799" max="12799" width="9.25" customWidth="1"/>
    <col min="12800" max="12800" width="4.25" customWidth="1"/>
    <col min="12801" max="12802" width="3.875" customWidth="1"/>
    <col min="12804" max="12809" width="4.875" customWidth="1"/>
    <col min="12810" max="12811" width="7" customWidth="1"/>
    <col min="12813" max="12814" width="7" customWidth="1"/>
    <col min="12815" max="12815" width="8.625" bestFit="1" customWidth="1"/>
    <col min="12821" max="12821" width="6.625" customWidth="1"/>
    <col min="12822" max="12822" width="12.25" customWidth="1"/>
    <col min="12823" max="12823" width="12.625" customWidth="1"/>
    <col min="13053" max="13053" width="3.875" customWidth="1"/>
    <col min="13054" max="13054" width="13.25" customWidth="1"/>
    <col min="13055" max="13055" width="9.25" customWidth="1"/>
    <col min="13056" max="13056" width="4.25" customWidth="1"/>
    <col min="13057" max="13058" width="3.875" customWidth="1"/>
    <col min="13060" max="13065" width="4.875" customWidth="1"/>
    <col min="13066" max="13067" width="7" customWidth="1"/>
    <col min="13069" max="13070" width="7" customWidth="1"/>
    <col min="13071" max="13071" width="8.625" bestFit="1" customWidth="1"/>
    <col min="13077" max="13077" width="6.625" customWidth="1"/>
    <col min="13078" max="13078" width="12.25" customWidth="1"/>
    <col min="13079" max="13079" width="12.625" customWidth="1"/>
    <col min="13309" max="13309" width="3.875" customWidth="1"/>
    <col min="13310" max="13310" width="13.25" customWidth="1"/>
    <col min="13311" max="13311" width="9.25" customWidth="1"/>
    <col min="13312" max="13312" width="4.25" customWidth="1"/>
    <col min="13313" max="13314" width="3.875" customWidth="1"/>
    <col min="13316" max="13321" width="4.875" customWidth="1"/>
    <col min="13322" max="13323" width="7" customWidth="1"/>
    <col min="13325" max="13326" width="7" customWidth="1"/>
    <col min="13327" max="13327" width="8.625" bestFit="1" customWidth="1"/>
    <col min="13333" max="13333" width="6.625" customWidth="1"/>
    <col min="13334" max="13334" width="12.25" customWidth="1"/>
    <col min="13335" max="13335" width="12.625" customWidth="1"/>
    <col min="13565" max="13565" width="3.875" customWidth="1"/>
    <col min="13566" max="13566" width="13.25" customWidth="1"/>
    <col min="13567" max="13567" width="9.25" customWidth="1"/>
    <col min="13568" max="13568" width="4.25" customWidth="1"/>
    <col min="13569" max="13570" width="3.875" customWidth="1"/>
    <col min="13572" max="13577" width="4.875" customWidth="1"/>
    <col min="13578" max="13579" width="7" customWidth="1"/>
    <col min="13581" max="13582" width="7" customWidth="1"/>
    <col min="13583" max="13583" width="8.625" bestFit="1" customWidth="1"/>
    <col min="13589" max="13589" width="6.625" customWidth="1"/>
    <col min="13590" max="13590" width="12.25" customWidth="1"/>
    <col min="13591" max="13591" width="12.625" customWidth="1"/>
    <col min="13821" max="13821" width="3.875" customWidth="1"/>
    <col min="13822" max="13822" width="13.25" customWidth="1"/>
    <col min="13823" max="13823" width="9.25" customWidth="1"/>
    <col min="13824" max="13824" width="4.25" customWidth="1"/>
    <col min="13825" max="13826" width="3.875" customWidth="1"/>
    <col min="13828" max="13833" width="4.875" customWidth="1"/>
    <col min="13834" max="13835" width="7" customWidth="1"/>
    <col min="13837" max="13838" width="7" customWidth="1"/>
    <col min="13839" max="13839" width="8.625" bestFit="1" customWidth="1"/>
    <col min="13845" max="13845" width="6.625" customWidth="1"/>
    <col min="13846" max="13846" width="12.25" customWidth="1"/>
    <col min="13847" max="13847" width="12.625" customWidth="1"/>
    <col min="14077" max="14077" width="3.875" customWidth="1"/>
    <col min="14078" max="14078" width="13.25" customWidth="1"/>
    <col min="14079" max="14079" width="9.25" customWidth="1"/>
    <col min="14080" max="14080" width="4.25" customWidth="1"/>
    <col min="14081" max="14082" width="3.875" customWidth="1"/>
    <col min="14084" max="14089" width="4.875" customWidth="1"/>
    <col min="14090" max="14091" width="7" customWidth="1"/>
    <col min="14093" max="14094" width="7" customWidth="1"/>
    <col min="14095" max="14095" width="8.625" bestFit="1" customWidth="1"/>
    <col min="14101" max="14101" width="6.625" customWidth="1"/>
    <col min="14102" max="14102" width="12.25" customWidth="1"/>
    <col min="14103" max="14103" width="12.625" customWidth="1"/>
    <col min="14333" max="14333" width="3.875" customWidth="1"/>
    <col min="14334" max="14334" width="13.25" customWidth="1"/>
    <col min="14335" max="14335" width="9.25" customWidth="1"/>
    <col min="14336" max="14336" width="4.25" customWidth="1"/>
    <col min="14337" max="14338" width="3.875" customWidth="1"/>
    <col min="14340" max="14345" width="4.875" customWidth="1"/>
    <col min="14346" max="14347" width="7" customWidth="1"/>
    <col min="14349" max="14350" width="7" customWidth="1"/>
    <col min="14351" max="14351" width="8.625" bestFit="1" customWidth="1"/>
    <col min="14357" max="14357" width="6.625" customWidth="1"/>
    <col min="14358" max="14358" width="12.25" customWidth="1"/>
    <col min="14359" max="14359" width="12.625" customWidth="1"/>
    <col min="14589" max="14589" width="3.875" customWidth="1"/>
    <col min="14590" max="14590" width="13.25" customWidth="1"/>
    <col min="14591" max="14591" width="9.25" customWidth="1"/>
    <col min="14592" max="14592" width="4.25" customWidth="1"/>
    <col min="14593" max="14594" width="3.875" customWidth="1"/>
    <col min="14596" max="14601" width="4.875" customWidth="1"/>
    <col min="14602" max="14603" width="7" customWidth="1"/>
    <col min="14605" max="14606" width="7" customWidth="1"/>
    <col min="14607" max="14607" width="8.625" bestFit="1" customWidth="1"/>
    <col min="14613" max="14613" width="6.625" customWidth="1"/>
    <col min="14614" max="14614" width="12.25" customWidth="1"/>
    <col min="14615" max="14615" width="12.625" customWidth="1"/>
    <col min="14845" max="14845" width="3.875" customWidth="1"/>
    <col min="14846" max="14846" width="13.25" customWidth="1"/>
    <col min="14847" max="14847" width="9.25" customWidth="1"/>
    <col min="14848" max="14848" width="4.25" customWidth="1"/>
    <col min="14849" max="14850" width="3.875" customWidth="1"/>
    <col min="14852" max="14857" width="4.875" customWidth="1"/>
    <col min="14858" max="14859" width="7" customWidth="1"/>
    <col min="14861" max="14862" width="7" customWidth="1"/>
    <col min="14863" max="14863" width="8.625" bestFit="1" customWidth="1"/>
    <col min="14869" max="14869" width="6.625" customWidth="1"/>
    <col min="14870" max="14870" width="12.25" customWidth="1"/>
    <col min="14871" max="14871" width="12.625" customWidth="1"/>
    <col min="15101" max="15101" width="3.875" customWidth="1"/>
    <col min="15102" max="15102" width="13.25" customWidth="1"/>
    <col min="15103" max="15103" width="9.25" customWidth="1"/>
    <col min="15104" max="15104" width="4.25" customWidth="1"/>
    <col min="15105" max="15106" width="3.875" customWidth="1"/>
    <col min="15108" max="15113" width="4.875" customWidth="1"/>
    <col min="15114" max="15115" width="7" customWidth="1"/>
    <col min="15117" max="15118" width="7" customWidth="1"/>
    <col min="15119" max="15119" width="8.625" bestFit="1" customWidth="1"/>
    <col min="15125" max="15125" width="6.625" customWidth="1"/>
    <col min="15126" max="15126" width="12.25" customWidth="1"/>
    <col min="15127" max="15127" width="12.625" customWidth="1"/>
    <col min="15357" max="15357" width="3.875" customWidth="1"/>
    <col min="15358" max="15358" width="13.25" customWidth="1"/>
    <col min="15359" max="15359" width="9.25" customWidth="1"/>
    <col min="15360" max="15360" width="4.25" customWidth="1"/>
    <col min="15361" max="15362" width="3.875" customWidth="1"/>
    <col min="15364" max="15369" width="4.875" customWidth="1"/>
    <col min="15370" max="15371" width="7" customWidth="1"/>
    <col min="15373" max="15374" width="7" customWidth="1"/>
    <col min="15375" max="15375" width="8.625" bestFit="1" customWidth="1"/>
    <col min="15381" max="15381" width="6.625" customWidth="1"/>
    <col min="15382" max="15382" width="12.25" customWidth="1"/>
    <col min="15383" max="15383" width="12.625" customWidth="1"/>
    <col min="15613" max="15613" width="3.875" customWidth="1"/>
    <col min="15614" max="15614" width="13.25" customWidth="1"/>
    <col min="15615" max="15615" width="9.25" customWidth="1"/>
    <col min="15616" max="15616" width="4.25" customWidth="1"/>
    <col min="15617" max="15618" width="3.875" customWidth="1"/>
    <col min="15620" max="15625" width="4.875" customWidth="1"/>
    <col min="15626" max="15627" width="7" customWidth="1"/>
    <col min="15629" max="15630" width="7" customWidth="1"/>
    <col min="15631" max="15631" width="8.625" bestFit="1" customWidth="1"/>
    <col min="15637" max="15637" width="6.625" customWidth="1"/>
    <col min="15638" max="15638" width="12.25" customWidth="1"/>
    <col min="15639" max="15639" width="12.625" customWidth="1"/>
    <col min="15869" max="15869" width="3.875" customWidth="1"/>
    <col min="15870" max="15870" width="13.25" customWidth="1"/>
    <col min="15871" max="15871" width="9.25" customWidth="1"/>
    <col min="15872" max="15872" width="4.25" customWidth="1"/>
    <col min="15873" max="15874" width="3.875" customWidth="1"/>
    <col min="15876" max="15881" width="4.875" customWidth="1"/>
    <col min="15882" max="15883" width="7" customWidth="1"/>
    <col min="15885" max="15886" width="7" customWidth="1"/>
    <col min="15887" max="15887" width="8.625" bestFit="1" customWidth="1"/>
    <col min="15893" max="15893" width="6.625" customWidth="1"/>
    <col min="15894" max="15894" width="12.25" customWidth="1"/>
    <col min="15895" max="15895" width="12.625" customWidth="1"/>
    <col min="16125" max="16125" width="3.875" customWidth="1"/>
    <col min="16126" max="16126" width="13.25" customWidth="1"/>
    <col min="16127" max="16127" width="9.25" customWidth="1"/>
    <col min="16128" max="16128" width="4.25" customWidth="1"/>
    <col min="16129" max="16130" width="3.875" customWidth="1"/>
    <col min="16132" max="16137" width="4.875" customWidth="1"/>
    <col min="16138" max="16139" width="7" customWidth="1"/>
    <col min="16141" max="16142" width="7" customWidth="1"/>
    <col min="16143" max="16143" width="8.625" bestFit="1" customWidth="1"/>
    <col min="16149" max="16149" width="6.625" customWidth="1"/>
    <col min="16150" max="16150" width="12.25" customWidth="1"/>
    <col min="16151" max="16151" width="12.625" customWidth="1"/>
  </cols>
  <sheetData>
    <row r="1" spans="1:29" s="53" customFormat="1" x14ac:dyDescent="0.5">
      <c r="A1" s="444" t="s">
        <v>479</v>
      </c>
      <c r="B1" s="444"/>
      <c r="C1" s="444"/>
      <c r="D1" s="444"/>
      <c r="E1" s="444"/>
      <c r="F1" s="444"/>
      <c r="G1" s="444"/>
      <c r="H1" s="444"/>
      <c r="I1" s="444"/>
      <c r="J1" s="444"/>
      <c r="K1" s="444"/>
      <c r="L1" s="444"/>
      <c r="M1" s="444"/>
      <c r="N1" s="444"/>
      <c r="O1" s="444"/>
      <c r="P1" s="444"/>
      <c r="Q1" s="444"/>
      <c r="R1" s="444"/>
      <c r="S1" s="444"/>
      <c r="U1" s="54"/>
      <c r="V1" s="54"/>
      <c r="W1" s="54"/>
      <c r="X1" s="55"/>
      <c r="Y1" s="54"/>
      <c r="Z1" s="54"/>
      <c r="AA1" s="54"/>
      <c r="AB1" s="54"/>
      <c r="AC1" s="100"/>
    </row>
    <row r="2" spans="1:29" s="53" customFormat="1" x14ac:dyDescent="0.5">
      <c r="A2" s="444" t="s">
        <v>480</v>
      </c>
      <c r="B2" s="444"/>
      <c r="C2" s="444"/>
      <c r="D2" s="444"/>
      <c r="E2" s="444"/>
      <c r="F2" s="444"/>
      <c r="G2" s="444"/>
      <c r="H2" s="444"/>
      <c r="I2" s="444"/>
      <c r="J2" s="444"/>
      <c r="K2" s="444"/>
      <c r="L2" s="444"/>
      <c r="M2" s="444"/>
      <c r="N2" s="444"/>
      <c r="O2" s="444"/>
      <c r="P2" s="444"/>
      <c r="Q2" s="444"/>
      <c r="R2" s="444"/>
      <c r="S2" s="444"/>
      <c r="U2" s="54"/>
      <c r="V2" s="54"/>
      <c r="W2" s="54"/>
      <c r="X2" s="55"/>
      <c r="Y2" s="54"/>
      <c r="Z2" s="54"/>
      <c r="AA2" s="54"/>
      <c r="AB2" s="54"/>
      <c r="AC2" s="100"/>
    </row>
    <row r="3" spans="1:29" s="53" customFormat="1" ht="10.5" customHeight="1" x14ac:dyDescent="0.5">
      <c r="A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U3" s="54"/>
      <c r="V3" s="54"/>
      <c r="W3" s="54"/>
      <c r="X3" s="55"/>
      <c r="Y3" s="54"/>
      <c r="Z3" s="54"/>
      <c r="AA3" s="54"/>
      <c r="AB3" s="54"/>
      <c r="AC3" s="100"/>
    </row>
    <row r="4" spans="1:29" s="58" customFormat="1" ht="58.5" customHeight="1" x14ac:dyDescent="0.2">
      <c r="A4" s="415" t="s">
        <v>114</v>
      </c>
      <c r="B4" s="415" t="s">
        <v>481</v>
      </c>
      <c r="C4" s="416" t="s">
        <v>482</v>
      </c>
      <c r="D4" s="445" t="s">
        <v>483</v>
      </c>
      <c r="E4" s="447" t="s">
        <v>484</v>
      </c>
      <c r="F4" s="415" t="s">
        <v>485</v>
      </c>
      <c r="G4" s="415"/>
      <c r="H4" s="412" t="s">
        <v>486</v>
      </c>
      <c r="I4" s="412"/>
      <c r="J4" s="412"/>
      <c r="K4" s="416" t="s">
        <v>487</v>
      </c>
      <c r="L4" s="416"/>
      <c r="M4" s="416"/>
      <c r="N4" s="416" t="s">
        <v>488</v>
      </c>
      <c r="O4" s="416"/>
      <c r="P4" s="416"/>
      <c r="Q4" s="415" t="s">
        <v>489</v>
      </c>
      <c r="R4" s="415"/>
      <c r="S4" s="415"/>
      <c r="T4" s="285" t="s">
        <v>32</v>
      </c>
      <c r="U4" s="57" t="s">
        <v>490</v>
      </c>
      <c r="V4" s="57" t="s">
        <v>491</v>
      </c>
      <c r="W4" s="57" t="s">
        <v>492</v>
      </c>
      <c r="X4" s="57" t="s">
        <v>493</v>
      </c>
      <c r="Y4" s="57" t="s">
        <v>494</v>
      </c>
      <c r="Z4" s="57" t="s">
        <v>495</v>
      </c>
      <c r="AA4" s="57"/>
      <c r="AB4" s="57"/>
      <c r="AC4" s="264"/>
    </row>
    <row r="5" spans="1:29" s="58" customFormat="1" x14ac:dyDescent="0.2">
      <c r="A5" s="415"/>
      <c r="B5" s="415"/>
      <c r="C5" s="415"/>
      <c r="D5" s="446"/>
      <c r="E5" s="448"/>
      <c r="F5" s="286" t="s">
        <v>493</v>
      </c>
      <c r="G5" s="288" t="s">
        <v>496</v>
      </c>
      <c r="H5" s="285">
        <v>2561</v>
      </c>
      <c r="I5" s="285">
        <v>2562</v>
      </c>
      <c r="J5" s="285">
        <v>2563</v>
      </c>
      <c r="K5" s="285">
        <v>2561</v>
      </c>
      <c r="L5" s="285">
        <v>2562</v>
      </c>
      <c r="M5" s="285">
        <v>2563</v>
      </c>
      <c r="N5" s="285">
        <v>2561</v>
      </c>
      <c r="O5" s="285">
        <v>2562</v>
      </c>
      <c r="P5" s="285">
        <v>2563</v>
      </c>
      <c r="Q5" s="285">
        <v>2561</v>
      </c>
      <c r="R5" s="285">
        <v>2562</v>
      </c>
      <c r="S5" s="285">
        <v>2563</v>
      </c>
      <c r="T5" s="285"/>
      <c r="U5" s="261">
        <v>22920</v>
      </c>
      <c r="V5" s="261">
        <v>22920</v>
      </c>
      <c r="W5" s="261">
        <v>22920</v>
      </c>
      <c r="X5" s="60"/>
      <c r="Y5" s="57"/>
      <c r="Z5" s="57"/>
      <c r="AA5" s="57"/>
      <c r="AB5" s="57"/>
      <c r="AC5" s="264"/>
    </row>
    <row r="6" spans="1:29" s="66" customFormat="1" x14ac:dyDescent="0.5">
      <c r="A6" s="61">
        <v>1</v>
      </c>
      <c r="B6" s="62" t="s">
        <v>498</v>
      </c>
      <c r="C6" s="63">
        <v>712001101001</v>
      </c>
      <c r="D6" s="63" t="s">
        <v>499</v>
      </c>
      <c r="E6" s="64">
        <v>1</v>
      </c>
      <c r="F6" s="64">
        <v>1</v>
      </c>
      <c r="G6" s="64">
        <f>(U6+V6+W84+W6)*X6*12</f>
        <v>965880</v>
      </c>
      <c r="H6" s="64">
        <v>1</v>
      </c>
      <c r="I6" s="64">
        <v>1</v>
      </c>
      <c r="J6" s="64">
        <v>1</v>
      </c>
      <c r="K6" s="65" t="s">
        <v>69</v>
      </c>
      <c r="L6" s="65" t="s">
        <v>69</v>
      </c>
      <c r="M6" s="65" t="s">
        <v>69</v>
      </c>
      <c r="N6" s="64"/>
      <c r="O6" s="64"/>
      <c r="P6" s="64">
        <f>(Y6-U6)*12*X6</f>
        <v>25800</v>
      </c>
      <c r="Q6" s="64"/>
      <c r="R6" s="64"/>
      <c r="S6" s="64">
        <f>G6+P6</f>
        <v>991680</v>
      </c>
      <c r="T6" s="203" t="s">
        <v>500</v>
      </c>
      <c r="U6" s="54">
        <v>66490</v>
      </c>
      <c r="V6" s="54">
        <v>7000</v>
      </c>
      <c r="W6" s="54">
        <v>7000</v>
      </c>
      <c r="X6" s="55">
        <v>1</v>
      </c>
      <c r="Y6" s="54">
        <v>68640</v>
      </c>
      <c r="Z6" s="54">
        <f>(Y6-U6)</f>
        <v>2150</v>
      </c>
      <c r="AA6" s="54"/>
      <c r="AB6" s="54"/>
      <c r="AC6" s="100"/>
    </row>
    <row r="7" spans="1:29" s="66" customFormat="1" x14ac:dyDescent="0.5">
      <c r="A7" s="61"/>
      <c r="B7" s="67" t="s">
        <v>106</v>
      </c>
      <c r="C7" s="63"/>
      <c r="D7" s="63"/>
      <c r="E7" s="64"/>
      <c r="F7" s="64"/>
      <c r="G7" s="64"/>
      <c r="H7" s="64"/>
      <c r="I7" s="64"/>
      <c r="J7" s="64"/>
      <c r="K7" s="65"/>
      <c r="L7" s="65"/>
      <c r="M7" s="65"/>
      <c r="N7" s="64"/>
      <c r="O7" s="64"/>
      <c r="P7" s="64"/>
      <c r="Q7" s="64"/>
      <c r="R7" s="64"/>
      <c r="S7" s="64"/>
      <c r="T7" s="62"/>
      <c r="U7" s="54"/>
      <c r="V7" s="54"/>
      <c r="W7" s="54"/>
      <c r="X7" s="55"/>
      <c r="Y7" s="54"/>
      <c r="Z7" s="54"/>
      <c r="AA7" s="54"/>
      <c r="AB7" s="54"/>
      <c r="AC7" s="100"/>
    </row>
    <row r="8" spans="1:29" s="66" customFormat="1" x14ac:dyDescent="0.5">
      <c r="A8" s="61">
        <v>2</v>
      </c>
      <c r="B8" s="62" t="s">
        <v>475</v>
      </c>
      <c r="C8" s="63">
        <v>712012101001</v>
      </c>
      <c r="D8" s="63" t="s">
        <v>499</v>
      </c>
      <c r="E8" s="64">
        <v>1</v>
      </c>
      <c r="F8" s="64">
        <v>0</v>
      </c>
      <c r="G8" s="64">
        <f>(U8+V8+W98+W8)*X8*12</f>
        <v>672600</v>
      </c>
      <c r="H8" s="64">
        <v>1</v>
      </c>
      <c r="I8" s="64">
        <v>1</v>
      </c>
      <c r="J8" s="64">
        <v>1</v>
      </c>
      <c r="K8" s="65" t="s">
        <v>69</v>
      </c>
      <c r="L8" s="65"/>
      <c r="M8" s="65" t="s">
        <v>69</v>
      </c>
      <c r="N8" s="64"/>
      <c r="O8" s="64"/>
      <c r="P8" s="64">
        <f t="shared" ref="P8:P29" si="0">(Y8-U8)*12*X8</f>
        <v>0</v>
      </c>
      <c r="Q8" s="64"/>
      <c r="R8" s="64"/>
      <c r="S8" s="64">
        <f t="shared" ref="S8:S29" si="1">G8+P8</f>
        <v>672600</v>
      </c>
      <c r="T8" s="300" t="s">
        <v>73</v>
      </c>
      <c r="U8" s="54">
        <v>44850</v>
      </c>
      <c r="V8" s="54">
        <v>5600</v>
      </c>
      <c r="W8" s="54">
        <v>5600</v>
      </c>
      <c r="X8" s="55">
        <v>1</v>
      </c>
      <c r="Y8" s="54">
        <v>44850</v>
      </c>
      <c r="Z8" s="54">
        <f t="shared" ref="Z8:Z29" si="2">(Y8-U8)</f>
        <v>0</v>
      </c>
      <c r="AA8" s="54"/>
      <c r="AB8" s="54"/>
      <c r="AC8" s="100"/>
    </row>
    <row r="9" spans="1:29" s="66" customFormat="1" x14ac:dyDescent="0.5">
      <c r="A9" s="61">
        <v>3</v>
      </c>
      <c r="B9" s="62" t="s">
        <v>502</v>
      </c>
      <c r="C9" s="63">
        <v>712012101002</v>
      </c>
      <c r="D9" s="63" t="s">
        <v>503</v>
      </c>
      <c r="E9" s="64">
        <v>1</v>
      </c>
      <c r="F9" s="64">
        <v>1</v>
      </c>
      <c r="G9" s="64">
        <f>(U9+V9+W100+W9)*X9*12</f>
        <v>566880</v>
      </c>
      <c r="H9" s="64">
        <v>1</v>
      </c>
      <c r="I9" s="64">
        <v>1</v>
      </c>
      <c r="J9" s="64">
        <v>1</v>
      </c>
      <c r="K9" s="65" t="s">
        <v>69</v>
      </c>
      <c r="L9" s="65" t="s">
        <v>69</v>
      </c>
      <c r="M9" s="65" t="s">
        <v>69</v>
      </c>
      <c r="N9" s="64"/>
      <c r="O9" s="64"/>
      <c r="P9" s="64">
        <f t="shared" si="0"/>
        <v>18000</v>
      </c>
      <c r="Q9" s="64"/>
      <c r="R9" s="64"/>
      <c r="S9" s="64">
        <f t="shared" si="1"/>
        <v>584880</v>
      </c>
      <c r="T9" s="203" t="s">
        <v>504</v>
      </c>
      <c r="U9" s="54">
        <v>45740</v>
      </c>
      <c r="V9" s="54">
        <v>1500</v>
      </c>
      <c r="W9" s="54"/>
      <c r="X9" s="55">
        <v>1</v>
      </c>
      <c r="Y9" s="54">
        <v>47240</v>
      </c>
      <c r="Z9" s="54">
        <f t="shared" si="2"/>
        <v>1500</v>
      </c>
      <c r="AA9" s="54"/>
      <c r="AB9" s="54"/>
      <c r="AC9" s="100"/>
    </row>
    <row r="10" spans="1:29" s="66" customFormat="1" x14ac:dyDescent="0.5">
      <c r="A10" s="61">
        <v>4</v>
      </c>
      <c r="B10" s="62" t="s">
        <v>505</v>
      </c>
      <c r="C10" s="63">
        <v>712013102001</v>
      </c>
      <c r="D10" s="63" t="s">
        <v>506</v>
      </c>
      <c r="E10" s="64">
        <v>1</v>
      </c>
      <c r="F10" s="64">
        <v>1</v>
      </c>
      <c r="G10" s="64">
        <f>(U10+V10+W102+W10)*X10*12</f>
        <v>262560</v>
      </c>
      <c r="H10" s="64">
        <v>1</v>
      </c>
      <c r="I10" s="64">
        <v>1</v>
      </c>
      <c r="J10" s="64">
        <v>1</v>
      </c>
      <c r="K10" s="65" t="s">
        <v>69</v>
      </c>
      <c r="L10" s="65" t="s">
        <v>69</v>
      </c>
      <c r="M10" s="65" t="s">
        <v>69</v>
      </c>
      <c r="N10" s="64"/>
      <c r="O10" s="64"/>
      <c r="P10" s="64">
        <f t="shared" si="0"/>
        <v>8640</v>
      </c>
      <c r="Q10" s="64"/>
      <c r="R10" s="64"/>
      <c r="S10" s="64">
        <f t="shared" si="1"/>
        <v>271200</v>
      </c>
      <c r="T10" s="203" t="s">
        <v>507</v>
      </c>
      <c r="U10" s="54">
        <v>21880</v>
      </c>
      <c r="V10" s="54"/>
      <c r="W10" s="54"/>
      <c r="X10" s="55">
        <v>1</v>
      </c>
      <c r="Y10" s="54">
        <v>22600</v>
      </c>
      <c r="Z10" s="54">
        <f t="shared" si="2"/>
        <v>720</v>
      </c>
      <c r="AA10" s="54"/>
      <c r="AB10" s="54"/>
      <c r="AC10" s="100"/>
    </row>
    <row r="11" spans="1:29" s="66" customFormat="1" x14ac:dyDescent="0.5">
      <c r="A11" s="61">
        <v>5</v>
      </c>
      <c r="B11" s="62" t="s">
        <v>505</v>
      </c>
      <c r="C11" s="63">
        <v>712013102002</v>
      </c>
      <c r="D11" s="63" t="s">
        <v>506</v>
      </c>
      <c r="E11" s="64">
        <v>1</v>
      </c>
      <c r="F11" s="64">
        <v>0</v>
      </c>
      <c r="G11" s="64">
        <f>(U11+V11+W103+W11)*X11*12</f>
        <v>355320</v>
      </c>
      <c r="H11" s="64">
        <v>1</v>
      </c>
      <c r="I11" s="64">
        <v>1</v>
      </c>
      <c r="J11" s="64">
        <v>1</v>
      </c>
      <c r="K11" s="65" t="s">
        <v>69</v>
      </c>
      <c r="L11" s="65"/>
      <c r="M11" s="65" t="s">
        <v>69</v>
      </c>
      <c r="N11" s="64"/>
      <c r="O11" s="64"/>
      <c r="P11" s="64">
        <f t="shared" si="0"/>
        <v>0</v>
      </c>
      <c r="Q11" s="64"/>
      <c r="R11" s="64"/>
      <c r="S11" s="64">
        <f t="shared" si="1"/>
        <v>355320</v>
      </c>
      <c r="T11" s="300" t="s">
        <v>73</v>
      </c>
      <c r="U11" s="54">
        <v>29610</v>
      </c>
      <c r="V11" s="54"/>
      <c r="W11" s="54"/>
      <c r="X11" s="55">
        <v>1</v>
      </c>
      <c r="Y11" s="54">
        <v>29610</v>
      </c>
      <c r="Z11" s="54">
        <f t="shared" si="2"/>
        <v>0</v>
      </c>
      <c r="AA11" s="54"/>
      <c r="AB11" s="54"/>
      <c r="AC11" s="55"/>
    </row>
    <row r="12" spans="1:29" s="66" customFormat="1" x14ac:dyDescent="0.5">
      <c r="A12" s="61">
        <v>6</v>
      </c>
      <c r="B12" s="62" t="s">
        <v>508</v>
      </c>
      <c r="C12" s="63">
        <v>712013103001</v>
      </c>
      <c r="D12" s="63" t="s">
        <v>509</v>
      </c>
      <c r="E12" s="64">
        <v>1</v>
      </c>
      <c r="F12" s="64">
        <v>1</v>
      </c>
      <c r="G12" s="64">
        <f>(U12+V12+W103+W12)*X12*12</f>
        <v>389400</v>
      </c>
      <c r="H12" s="64">
        <v>1</v>
      </c>
      <c r="I12" s="64">
        <v>1</v>
      </c>
      <c r="J12" s="64">
        <v>1</v>
      </c>
      <c r="K12" s="65" t="s">
        <v>69</v>
      </c>
      <c r="L12" s="65" t="s">
        <v>69</v>
      </c>
      <c r="M12" s="65" t="s">
        <v>69</v>
      </c>
      <c r="N12" s="64"/>
      <c r="O12" s="64"/>
      <c r="P12" s="64">
        <f t="shared" si="0"/>
        <v>13320</v>
      </c>
      <c r="Q12" s="64"/>
      <c r="R12" s="64"/>
      <c r="S12" s="64">
        <f t="shared" si="1"/>
        <v>402720</v>
      </c>
      <c r="T12" s="203" t="s">
        <v>510</v>
      </c>
      <c r="U12" s="54">
        <v>32450</v>
      </c>
      <c r="V12" s="54"/>
      <c r="W12" s="54"/>
      <c r="X12" s="55">
        <v>1</v>
      </c>
      <c r="Y12" s="54">
        <v>33560</v>
      </c>
      <c r="Z12" s="54">
        <f t="shared" si="2"/>
        <v>1110</v>
      </c>
      <c r="AA12" s="54"/>
      <c r="AB12" s="54"/>
      <c r="AC12" s="100"/>
    </row>
    <row r="13" spans="1:29" s="66" customFormat="1" x14ac:dyDescent="0.5">
      <c r="A13" s="61">
        <v>7</v>
      </c>
      <c r="B13" s="62" t="s">
        <v>511</v>
      </c>
      <c r="C13" s="63">
        <v>712013104001</v>
      </c>
      <c r="D13" s="63" t="s">
        <v>509</v>
      </c>
      <c r="E13" s="64">
        <v>1</v>
      </c>
      <c r="F13" s="64">
        <v>1</v>
      </c>
      <c r="G13" s="64">
        <f>(U13+V13+W104+W13)*X13*12</f>
        <v>329760</v>
      </c>
      <c r="H13" s="64">
        <v>1</v>
      </c>
      <c r="I13" s="64">
        <v>1</v>
      </c>
      <c r="J13" s="64">
        <v>1</v>
      </c>
      <c r="K13" s="65" t="s">
        <v>69</v>
      </c>
      <c r="L13" s="65" t="s">
        <v>69</v>
      </c>
      <c r="M13" s="65" t="s">
        <v>69</v>
      </c>
      <c r="N13" s="64"/>
      <c r="O13" s="64"/>
      <c r="P13" s="64">
        <f t="shared" si="0"/>
        <v>12960</v>
      </c>
      <c r="Q13" s="64"/>
      <c r="R13" s="64"/>
      <c r="S13" s="64">
        <f t="shared" si="1"/>
        <v>342720</v>
      </c>
      <c r="T13" s="203" t="s">
        <v>512</v>
      </c>
      <c r="U13" s="54">
        <v>27480</v>
      </c>
      <c r="V13" s="54"/>
      <c r="W13" s="54"/>
      <c r="X13" s="55">
        <v>1</v>
      </c>
      <c r="Y13" s="54">
        <v>28560</v>
      </c>
      <c r="Z13" s="54">
        <f t="shared" si="2"/>
        <v>1080</v>
      </c>
      <c r="AA13" s="54"/>
      <c r="AB13" s="54"/>
      <c r="AC13" s="100"/>
    </row>
    <row r="14" spans="1:29" s="66" customFormat="1" x14ac:dyDescent="0.5">
      <c r="A14" s="61">
        <v>8</v>
      </c>
      <c r="B14" s="62" t="s">
        <v>511</v>
      </c>
      <c r="C14" s="63">
        <v>712013104003</v>
      </c>
      <c r="D14" s="63" t="s">
        <v>96</v>
      </c>
      <c r="E14" s="64">
        <v>1</v>
      </c>
      <c r="F14" s="64">
        <v>1</v>
      </c>
      <c r="G14" s="64">
        <f t="shared" ref="G14:G20" si="3">(U14+V14+W107+W14)*X14*12</f>
        <v>329760</v>
      </c>
      <c r="H14" s="69">
        <v>1</v>
      </c>
      <c r="I14" s="64">
        <v>1</v>
      </c>
      <c r="J14" s="64">
        <v>1</v>
      </c>
      <c r="K14" s="65" t="s">
        <v>69</v>
      </c>
      <c r="L14" s="65" t="s">
        <v>69</v>
      </c>
      <c r="M14" s="65" t="s">
        <v>69</v>
      </c>
      <c r="N14" s="64"/>
      <c r="O14" s="64"/>
      <c r="P14" s="64">
        <f t="shared" si="0"/>
        <v>12960</v>
      </c>
      <c r="Q14" s="64"/>
      <c r="R14" s="64"/>
      <c r="S14" s="64">
        <f t="shared" si="1"/>
        <v>342720</v>
      </c>
      <c r="T14" s="205" t="s">
        <v>822</v>
      </c>
      <c r="U14" s="54">
        <v>27480</v>
      </c>
      <c r="V14" s="54"/>
      <c r="W14" s="54"/>
      <c r="X14" s="55">
        <v>1</v>
      </c>
      <c r="Y14" s="54">
        <v>28560</v>
      </c>
      <c r="Z14" s="54">
        <f t="shared" si="2"/>
        <v>1080</v>
      </c>
      <c r="AA14" s="54"/>
      <c r="AB14" s="54"/>
      <c r="AC14" s="100"/>
    </row>
    <row r="15" spans="1:29" s="66" customFormat="1" x14ac:dyDescent="0.5">
      <c r="A15" s="61">
        <v>9</v>
      </c>
      <c r="B15" s="62" t="s">
        <v>513</v>
      </c>
      <c r="C15" s="63">
        <v>712013105001</v>
      </c>
      <c r="D15" s="63" t="s">
        <v>514</v>
      </c>
      <c r="E15" s="64">
        <v>1</v>
      </c>
      <c r="F15" s="64">
        <v>1</v>
      </c>
      <c r="G15" s="64">
        <f t="shared" si="3"/>
        <v>773160</v>
      </c>
      <c r="H15" s="64">
        <v>1</v>
      </c>
      <c r="I15" s="64">
        <v>1</v>
      </c>
      <c r="J15" s="64">
        <v>1</v>
      </c>
      <c r="K15" s="65" t="s">
        <v>69</v>
      </c>
      <c r="L15" s="65" t="s">
        <v>69</v>
      </c>
      <c r="M15" s="65" t="s">
        <v>69</v>
      </c>
      <c r="N15" s="64"/>
      <c r="O15" s="64"/>
      <c r="P15" s="64">
        <f t="shared" si="0"/>
        <v>20760</v>
      </c>
      <c r="Q15" s="64"/>
      <c r="R15" s="64"/>
      <c r="S15" s="64">
        <f t="shared" si="1"/>
        <v>793920</v>
      </c>
      <c r="T15" s="203" t="s">
        <v>515</v>
      </c>
      <c r="U15" s="54">
        <v>53230</v>
      </c>
      <c r="V15" s="54">
        <v>5600</v>
      </c>
      <c r="W15" s="54">
        <v>5600</v>
      </c>
      <c r="X15" s="55">
        <v>1</v>
      </c>
      <c r="Y15" s="54">
        <v>54960</v>
      </c>
      <c r="Z15" s="54">
        <f t="shared" si="2"/>
        <v>1730</v>
      </c>
      <c r="AA15" s="54"/>
      <c r="AB15" s="54"/>
      <c r="AC15" s="100"/>
    </row>
    <row r="16" spans="1:29" s="66" customFormat="1" x14ac:dyDescent="0.5">
      <c r="A16" s="61">
        <v>10</v>
      </c>
      <c r="B16" s="62" t="s">
        <v>516</v>
      </c>
      <c r="C16" s="63">
        <v>712014101002</v>
      </c>
      <c r="D16" s="63" t="s">
        <v>517</v>
      </c>
      <c r="E16" s="64">
        <v>1</v>
      </c>
      <c r="F16" s="64">
        <v>1</v>
      </c>
      <c r="G16" s="64">
        <f t="shared" si="3"/>
        <v>357720</v>
      </c>
      <c r="H16" s="64">
        <v>1</v>
      </c>
      <c r="I16" s="64">
        <v>1</v>
      </c>
      <c r="J16" s="64">
        <v>1</v>
      </c>
      <c r="K16" s="65" t="s">
        <v>69</v>
      </c>
      <c r="L16" s="65" t="s">
        <v>69</v>
      </c>
      <c r="M16" s="65" t="s">
        <v>69</v>
      </c>
      <c r="N16" s="64"/>
      <c r="O16" s="64"/>
      <c r="P16" s="64">
        <f t="shared" si="0"/>
        <v>11520</v>
      </c>
      <c r="Q16" s="64"/>
      <c r="R16" s="64"/>
      <c r="S16" s="64">
        <f t="shared" si="1"/>
        <v>369240</v>
      </c>
      <c r="T16" s="203" t="s">
        <v>518</v>
      </c>
      <c r="U16" s="54">
        <v>29810</v>
      </c>
      <c r="V16" s="54"/>
      <c r="W16" s="54"/>
      <c r="X16" s="55">
        <v>1</v>
      </c>
      <c r="Y16" s="54">
        <v>30770</v>
      </c>
      <c r="Z16" s="54">
        <f t="shared" si="2"/>
        <v>960</v>
      </c>
      <c r="AA16" s="54"/>
      <c r="AB16" s="54"/>
      <c r="AC16" s="100"/>
    </row>
    <row r="17" spans="1:29" s="66" customFormat="1" x14ac:dyDescent="0.5">
      <c r="A17" s="61">
        <v>11</v>
      </c>
      <c r="B17" s="62" t="s">
        <v>516</v>
      </c>
      <c r="C17" s="63">
        <v>712014101003</v>
      </c>
      <c r="D17" s="63" t="s">
        <v>517</v>
      </c>
      <c r="E17" s="64">
        <v>1</v>
      </c>
      <c r="F17" s="64">
        <v>1</v>
      </c>
      <c r="G17" s="64">
        <f t="shared" si="3"/>
        <v>324360</v>
      </c>
      <c r="H17" s="64">
        <v>1</v>
      </c>
      <c r="I17" s="64">
        <v>1</v>
      </c>
      <c r="J17" s="64">
        <v>1</v>
      </c>
      <c r="K17" s="65" t="s">
        <v>69</v>
      </c>
      <c r="L17" s="65" t="s">
        <v>69</v>
      </c>
      <c r="M17" s="65" t="s">
        <v>69</v>
      </c>
      <c r="N17" s="64"/>
      <c r="O17" s="64"/>
      <c r="P17" s="64">
        <f t="shared" si="0"/>
        <v>11160</v>
      </c>
      <c r="Q17" s="64"/>
      <c r="R17" s="64"/>
      <c r="S17" s="64">
        <f t="shared" si="1"/>
        <v>335520</v>
      </c>
      <c r="T17" s="203" t="s">
        <v>519</v>
      </c>
      <c r="U17" s="54">
        <v>27030</v>
      </c>
      <c r="V17" s="54"/>
      <c r="W17" s="54"/>
      <c r="X17" s="55">
        <v>1</v>
      </c>
      <c r="Y17" s="54">
        <v>27960</v>
      </c>
      <c r="Z17" s="54">
        <f t="shared" si="2"/>
        <v>930</v>
      </c>
      <c r="AA17" s="54"/>
      <c r="AB17" s="54"/>
      <c r="AC17" s="100"/>
    </row>
    <row r="18" spans="1:29" s="66" customFormat="1" x14ac:dyDescent="0.5">
      <c r="A18" s="61">
        <v>12</v>
      </c>
      <c r="B18" s="62" t="s">
        <v>516</v>
      </c>
      <c r="C18" s="63">
        <v>712014101004</v>
      </c>
      <c r="D18" s="63" t="s">
        <v>517</v>
      </c>
      <c r="E18" s="64">
        <v>1</v>
      </c>
      <c r="F18" s="64">
        <v>1</v>
      </c>
      <c r="G18" s="64">
        <f t="shared" si="3"/>
        <v>259440</v>
      </c>
      <c r="H18" s="64">
        <v>1</v>
      </c>
      <c r="I18" s="64">
        <v>1</v>
      </c>
      <c r="J18" s="64">
        <v>1</v>
      </c>
      <c r="K18" s="65" t="s">
        <v>69</v>
      </c>
      <c r="L18" s="65" t="s">
        <v>69</v>
      </c>
      <c r="M18" s="65" t="s">
        <v>69</v>
      </c>
      <c r="N18" s="64"/>
      <c r="O18" s="64"/>
      <c r="P18" s="64">
        <f t="shared" si="0"/>
        <v>10440</v>
      </c>
      <c r="Q18" s="64"/>
      <c r="R18" s="64"/>
      <c r="S18" s="64">
        <f t="shared" si="1"/>
        <v>269880</v>
      </c>
      <c r="T18" s="203" t="s">
        <v>520</v>
      </c>
      <c r="U18" s="54">
        <v>21620</v>
      </c>
      <c r="V18" s="54"/>
      <c r="W18" s="54"/>
      <c r="X18" s="55">
        <v>1</v>
      </c>
      <c r="Y18" s="54">
        <v>22490</v>
      </c>
      <c r="Z18" s="54">
        <f t="shared" si="2"/>
        <v>870</v>
      </c>
      <c r="AA18" s="54"/>
      <c r="AB18" s="54"/>
      <c r="AC18" s="100"/>
    </row>
    <row r="19" spans="1:29" s="66" customFormat="1" x14ac:dyDescent="0.5">
      <c r="A19" s="61">
        <v>13</v>
      </c>
      <c r="B19" s="62" t="s">
        <v>516</v>
      </c>
      <c r="C19" s="63">
        <v>712014101005</v>
      </c>
      <c r="D19" s="63" t="s">
        <v>517</v>
      </c>
      <c r="E19" s="64">
        <v>1</v>
      </c>
      <c r="F19" s="64">
        <v>1</v>
      </c>
      <c r="G19" s="64">
        <f t="shared" si="3"/>
        <v>230400</v>
      </c>
      <c r="H19" s="64">
        <v>1</v>
      </c>
      <c r="I19" s="64">
        <v>1</v>
      </c>
      <c r="J19" s="64">
        <v>1</v>
      </c>
      <c r="K19" s="65" t="s">
        <v>69</v>
      </c>
      <c r="L19" s="65" t="s">
        <v>69</v>
      </c>
      <c r="M19" s="65" t="s">
        <v>69</v>
      </c>
      <c r="N19" s="64"/>
      <c r="O19" s="64"/>
      <c r="P19" s="64">
        <f t="shared" si="0"/>
        <v>9240</v>
      </c>
      <c r="Q19" s="64"/>
      <c r="R19" s="64"/>
      <c r="S19" s="64">
        <f t="shared" si="1"/>
        <v>239640</v>
      </c>
      <c r="T19" s="203" t="s">
        <v>521</v>
      </c>
      <c r="U19" s="54">
        <v>19200</v>
      </c>
      <c r="V19" s="54"/>
      <c r="W19" s="54"/>
      <c r="X19" s="55">
        <v>1</v>
      </c>
      <c r="Y19" s="54">
        <v>19970</v>
      </c>
      <c r="Z19" s="54">
        <f t="shared" si="2"/>
        <v>770</v>
      </c>
      <c r="AA19" s="54"/>
      <c r="AB19" s="54"/>
      <c r="AC19" s="100"/>
    </row>
    <row r="20" spans="1:29" s="66" customFormat="1" x14ac:dyDescent="0.5">
      <c r="A20" s="61">
        <v>14</v>
      </c>
      <c r="B20" s="62" t="s">
        <v>516</v>
      </c>
      <c r="C20" s="63">
        <v>712014101006</v>
      </c>
      <c r="D20" s="63" t="s">
        <v>522</v>
      </c>
      <c r="E20" s="64">
        <v>1</v>
      </c>
      <c r="F20" s="64">
        <v>1</v>
      </c>
      <c r="G20" s="64">
        <f t="shared" si="3"/>
        <v>210840</v>
      </c>
      <c r="H20" s="64">
        <v>1</v>
      </c>
      <c r="I20" s="64">
        <v>1</v>
      </c>
      <c r="J20" s="64">
        <v>1</v>
      </c>
      <c r="K20" s="65" t="s">
        <v>69</v>
      </c>
      <c r="L20" s="65" t="s">
        <v>69</v>
      </c>
      <c r="M20" s="65" t="s">
        <v>69</v>
      </c>
      <c r="N20" s="64"/>
      <c r="O20" s="64"/>
      <c r="P20" s="64">
        <f t="shared" si="0"/>
        <v>7440</v>
      </c>
      <c r="Q20" s="64"/>
      <c r="R20" s="64"/>
      <c r="S20" s="64">
        <f t="shared" si="1"/>
        <v>218280</v>
      </c>
      <c r="T20" s="203" t="s">
        <v>523</v>
      </c>
      <c r="U20" s="54">
        <v>17570</v>
      </c>
      <c r="V20" s="54"/>
      <c r="W20" s="54"/>
      <c r="X20" s="55">
        <v>1</v>
      </c>
      <c r="Y20" s="54">
        <v>18190</v>
      </c>
      <c r="Z20" s="54">
        <f t="shared" si="2"/>
        <v>620</v>
      </c>
      <c r="AA20" s="54"/>
      <c r="AB20" s="54"/>
      <c r="AC20" s="100"/>
    </row>
    <row r="21" spans="1:29" s="66" customFormat="1" x14ac:dyDescent="0.5">
      <c r="A21" s="61">
        <v>15</v>
      </c>
      <c r="B21" s="62" t="s">
        <v>524</v>
      </c>
      <c r="C21" s="63">
        <v>712014102002</v>
      </c>
      <c r="D21" s="63" t="s">
        <v>517</v>
      </c>
      <c r="E21" s="64">
        <v>1</v>
      </c>
      <c r="F21" s="64">
        <v>1</v>
      </c>
      <c r="G21" s="64">
        <f>(U21+V21+W115+W21)*X21*12</f>
        <v>318960</v>
      </c>
      <c r="H21" s="64">
        <v>1</v>
      </c>
      <c r="I21" s="64">
        <v>1</v>
      </c>
      <c r="J21" s="64">
        <v>1</v>
      </c>
      <c r="K21" s="65" t="s">
        <v>69</v>
      </c>
      <c r="L21" s="65" t="s">
        <v>69</v>
      </c>
      <c r="M21" s="65" t="s">
        <v>69</v>
      </c>
      <c r="N21" s="64"/>
      <c r="O21" s="64"/>
      <c r="P21" s="64">
        <f t="shared" si="0"/>
        <v>10920</v>
      </c>
      <c r="Q21" s="64"/>
      <c r="R21" s="64"/>
      <c r="S21" s="64">
        <f t="shared" si="1"/>
        <v>329880</v>
      </c>
      <c r="T21" s="203" t="s">
        <v>525</v>
      </c>
      <c r="U21" s="54">
        <v>26580</v>
      </c>
      <c r="V21" s="54"/>
      <c r="W21" s="54"/>
      <c r="X21" s="55">
        <v>1</v>
      </c>
      <c r="Y21" s="54">
        <v>27490</v>
      </c>
      <c r="Z21" s="54">
        <f t="shared" si="2"/>
        <v>910</v>
      </c>
      <c r="AA21" s="54"/>
      <c r="AB21" s="54"/>
      <c r="AC21" s="100"/>
    </row>
    <row r="22" spans="1:29" s="66" customFormat="1" x14ac:dyDescent="0.5">
      <c r="A22" s="61">
        <v>16</v>
      </c>
      <c r="B22" s="62" t="s">
        <v>524</v>
      </c>
      <c r="C22" s="63">
        <v>712014102003</v>
      </c>
      <c r="D22" s="63" t="s">
        <v>517</v>
      </c>
      <c r="E22" s="64">
        <v>1</v>
      </c>
      <c r="F22" s="64">
        <v>1</v>
      </c>
      <c r="G22" s="64">
        <f>(U22+V22+W116+W22)*X22*12</f>
        <v>259440</v>
      </c>
      <c r="H22" s="64">
        <v>1</v>
      </c>
      <c r="I22" s="64">
        <v>1</v>
      </c>
      <c r="J22" s="64">
        <v>1</v>
      </c>
      <c r="K22" s="65" t="s">
        <v>69</v>
      </c>
      <c r="L22" s="65" t="s">
        <v>69</v>
      </c>
      <c r="M22" s="65" t="s">
        <v>69</v>
      </c>
      <c r="N22" s="64"/>
      <c r="O22" s="64"/>
      <c r="P22" s="64">
        <f t="shared" si="0"/>
        <v>10440</v>
      </c>
      <c r="Q22" s="64"/>
      <c r="R22" s="64"/>
      <c r="S22" s="64">
        <f t="shared" si="1"/>
        <v>269880</v>
      </c>
      <c r="T22" s="203" t="s">
        <v>526</v>
      </c>
      <c r="U22" s="54">
        <v>21620</v>
      </c>
      <c r="V22" s="54"/>
      <c r="W22" s="54"/>
      <c r="X22" s="55">
        <v>1</v>
      </c>
      <c r="Y22" s="54">
        <v>22490</v>
      </c>
      <c r="Z22" s="54">
        <f t="shared" si="2"/>
        <v>870</v>
      </c>
      <c r="AA22" s="54"/>
      <c r="AB22" s="54"/>
      <c r="AC22" s="100"/>
    </row>
    <row r="23" spans="1:29" s="66" customFormat="1" x14ac:dyDescent="0.5">
      <c r="A23" s="61">
        <v>17</v>
      </c>
      <c r="B23" s="62" t="s">
        <v>527</v>
      </c>
      <c r="C23" s="63">
        <v>712014804001</v>
      </c>
      <c r="D23" s="63" t="s">
        <v>517</v>
      </c>
      <c r="E23" s="64">
        <v>1</v>
      </c>
      <c r="F23" s="64">
        <v>1</v>
      </c>
      <c r="G23" s="64">
        <f>(U23+V23+W117+W23)*X23*12</f>
        <v>249360</v>
      </c>
      <c r="H23" s="64">
        <v>1</v>
      </c>
      <c r="I23" s="64">
        <v>1</v>
      </c>
      <c r="J23" s="64">
        <v>1</v>
      </c>
      <c r="K23" s="65" t="s">
        <v>69</v>
      </c>
      <c r="L23" s="65" t="s">
        <v>69</v>
      </c>
      <c r="M23" s="65" t="s">
        <v>69</v>
      </c>
      <c r="N23" s="64"/>
      <c r="O23" s="64"/>
      <c r="P23" s="64">
        <f t="shared" si="0"/>
        <v>10080</v>
      </c>
      <c r="Q23" s="64"/>
      <c r="R23" s="64"/>
      <c r="S23" s="64">
        <f t="shared" si="1"/>
        <v>259440</v>
      </c>
      <c r="T23" s="203" t="s">
        <v>528</v>
      </c>
      <c r="U23" s="54">
        <v>20780</v>
      </c>
      <c r="V23" s="54"/>
      <c r="W23" s="54"/>
      <c r="X23" s="55">
        <v>1</v>
      </c>
      <c r="Y23" s="54">
        <v>21620</v>
      </c>
      <c r="Z23" s="54">
        <f t="shared" si="2"/>
        <v>840</v>
      </c>
      <c r="AA23" s="54"/>
      <c r="AB23" s="54"/>
      <c r="AC23" s="100"/>
    </row>
    <row r="24" spans="1:29" s="66" customFormat="1" x14ac:dyDescent="0.5">
      <c r="A24" s="61">
        <v>18</v>
      </c>
      <c r="B24" s="62" t="s">
        <v>529</v>
      </c>
      <c r="C24" s="63">
        <v>712014805001</v>
      </c>
      <c r="D24" s="63" t="s">
        <v>517</v>
      </c>
      <c r="E24" s="64">
        <v>1</v>
      </c>
      <c r="F24" s="64">
        <v>1</v>
      </c>
      <c r="G24" s="64">
        <f>(U24+V24+W118+W24)*X24*12</f>
        <v>419880</v>
      </c>
      <c r="H24" s="64">
        <v>1</v>
      </c>
      <c r="I24" s="64">
        <v>1</v>
      </c>
      <c r="J24" s="64">
        <v>1</v>
      </c>
      <c r="K24" s="65" t="s">
        <v>69</v>
      </c>
      <c r="L24" s="65" t="s">
        <v>69</v>
      </c>
      <c r="M24" s="65" t="s">
        <v>69</v>
      </c>
      <c r="N24" s="64"/>
      <c r="O24" s="64"/>
      <c r="P24" s="64">
        <f t="shared" si="0"/>
        <v>13200</v>
      </c>
      <c r="Q24" s="64"/>
      <c r="R24" s="64"/>
      <c r="S24" s="64">
        <f t="shared" si="1"/>
        <v>433080</v>
      </c>
      <c r="T24" s="203" t="s">
        <v>530</v>
      </c>
      <c r="U24" s="54">
        <v>34990</v>
      </c>
      <c r="V24" s="54"/>
      <c r="W24" s="54"/>
      <c r="X24" s="55">
        <v>1</v>
      </c>
      <c r="Y24" s="54">
        <v>36090</v>
      </c>
      <c r="Z24" s="54">
        <f t="shared" si="2"/>
        <v>1100</v>
      </c>
      <c r="AA24" s="54"/>
      <c r="AB24" s="54"/>
      <c r="AC24" s="100"/>
    </row>
    <row r="25" spans="1:29" s="66" customFormat="1" x14ac:dyDescent="0.5">
      <c r="A25" s="61">
        <v>19</v>
      </c>
      <c r="B25" s="62" t="s">
        <v>529</v>
      </c>
      <c r="C25" s="63">
        <v>712014805002</v>
      </c>
      <c r="D25" s="63" t="s">
        <v>517</v>
      </c>
      <c r="E25" s="64">
        <v>1</v>
      </c>
      <c r="F25" s="64">
        <v>1</v>
      </c>
      <c r="G25" s="64">
        <f>(U25+V25+W120+W25)*X25*12</f>
        <v>341160</v>
      </c>
      <c r="H25" s="64">
        <v>1</v>
      </c>
      <c r="I25" s="64">
        <v>1</v>
      </c>
      <c r="J25" s="64">
        <v>1</v>
      </c>
      <c r="K25" s="65" t="s">
        <v>69</v>
      </c>
      <c r="L25" s="65" t="s">
        <v>69</v>
      </c>
      <c r="M25" s="65" t="s">
        <v>69</v>
      </c>
      <c r="N25" s="64"/>
      <c r="O25" s="64"/>
      <c r="P25" s="64">
        <f t="shared" si="0"/>
        <v>10920</v>
      </c>
      <c r="Q25" s="64"/>
      <c r="R25" s="64"/>
      <c r="S25" s="64">
        <f t="shared" si="1"/>
        <v>352080</v>
      </c>
      <c r="T25" s="203" t="s">
        <v>531</v>
      </c>
      <c r="U25" s="54">
        <v>28430</v>
      </c>
      <c r="V25" s="54"/>
      <c r="W25" s="54"/>
      <c r="X25" s="55">
        <v>1</v>
      </c>
      <c r="Y25" s="54">
        <v>29340</v>
      </c>
      <c r="Z25" s="54">
        <f t="shared" si="2"/>
        <v>910</v>
      </c>
      <c r="AA25" s="54"/>
      <c r="AB25" s="54"/>
      <c r="AC25" s="100"/>
    </row>
    <row r="26" spans="1:29" s="66" customFormat="1" x14ac:dyDescent="0.5">
      <c r="A26" s="61">
        <v>20</v>
      </c>
      <c r="B26" s="62" t="s">
        <v>529</v>
      </c>
      <c r="C26" s="63">
        <v>712014805003</v>
      </c>
      <c r="D26" s="63" t="s">
        <v>517</v>
      </c>
      <c r="E26" s="64">
        <v>1</v>
      </c>
      <c r="F26" s="64">
        <v>1</v>
      </c>
      <c r="G26" s="64">
        <f>(U26+V26+W121+W26)*X26*12</f>
        <v>357720</v>
      </c>
      <c r="H26" s="64">
        <v>1</v>
      </c>
      <c r="I26" s="64">
        <v>1</v>
      </c>
      <c r="J26" s="64">
        <v>1</v>
      </c>
      <c r="K26" s="65" t="s">
        <v>69</v>
      </c>
      <c r="L26" s="65" t="s">
        <v>69</v>
      </c>
      <c r="M26" s="65" t="s">
        <v>69</v>
      </c>
      <c r="N26" s="64"/>
      <c r="O26" s="64"/>
      <c r="P26" s="64">
        <f t="shared" si="0"/>
        <v>11520</v>
      </c>
      <c r="Q26" s="64"/>
      <c r="R26" s="64"/>
      <c r="S26" s="64">
        <f t="shared" si="1"/>
        <v>369240</v>
      </c>
      <c r="T26" s="203" t="s">
        <v>532</v>
      </c>
      <c r="U26" s="54">
        <v>29810</v>
      </c>
      <c r="V26" s="54"/>
      <c r="W26" s="54"/>
      <c r="X26" s="55">
        <v>1</v>
      </c>
      <c r="Y26" s="54">
        <v>30770</v>
      </c>
      <c r="Z26" s="54">
        <f t="shared" si="2"/>
        <v>960</v>
      </c>
      <c r="AA26" s="54"/>
      <c r="AB26" s="54"/>
      <c r="AC26" s="100"/>
    </row>
    <row r="27" spans="1:29" s="66" customFormat="1" x14ac:dyDescent="0.5">
      <c r="A27" s="61">
        <v>21</v>
      </c>
      <c r="B27" s="62" t="s">
        <v>529</v>
      </c>
      <c r="C27" s="63">
        <v>712014805004</v>
      </c>
      <c r="D27" s="63" t="s">
        <v>517</v>
      </c>
      <c r="E27" s="64">
        <v>1</v>
      </c>
      <c r="F27" s="64">
        <v>1</v>
      </c>
      <c r="G27" s="64">
        <f>(U27+V27+W122+W27)*X27*12</f>
        <v>254280</v>
      </c>
      <c r="H27" s="64">
        <v>1</v>
      </c>
      <c r="I27" s="64">
        <v>1</v>
      </c>
      <c r="J27" s="64">
        <v>1</v>
      </c>
      <c r="K27" s="65" t="s">
        <v>69</v>
      </c>
      <c r="L27" s="65" t="s">
        <v>69</v>
      </c>
      <c r="M27" s="65" t="s">
        <v>69</v>
      </c>
      <c r="N27" s="64"/>
      <c r="O27" s="64"/>
      <c r="P27" s="64">
        <f t="shared" si="0"/>
        <v>10200</v>
      </c>
      <c r="Q27" s="64"/>
      <c r="R27" s="64"/>
      <c r="S27" s="64">
        <f t="shared" si="1"/>
        <v>264480</v>
      </c>
      <c r="T27" s="203" t="s">
        <v>533</v>
      </c>
      <c r="U27" s="54">
        <v>21190</v>
      </c>
      <c r="V27" s="54"/>
      <c r="W27" s="54"/>
      <c r="X27" s="55">
        <v>1</v>
      </c>
      <c r="Y27" s="54">
        <v>22040</v>
      </c>
      <c r="Z27" s="54">
        <f t="shared" si="2"/>
        <v>850</v>
      </c>
      <c r="AA27" s="54"/>
      <c r="AB27" s="54"/>
      <c r="AC27" s="100"/>
    </row>
    <row r="28" spans="1:29" s="66" customFormat="1" x14ac:dyDescent="0.5">
      <c r="A28" s="61">
        <v>22</v>
      </c>
      <c r="B28" s="62" t="s">
        <v>529</v>
      </c>
      <c r="C28" s="63">
        <v>712014805005</v>
      </c>
      <c r="D28" s="63" t="s">
        <v>517</v>
      </c>
      <c r="E28" s="64">
        <v>1</v>
      </c>
      <c r="F28" s="64">
        <v>1</v>
      </c>
      <c r="G28" s="64">
        <f>(U28+V28+W123+W28)*X28*12</f>
        <v>249360</v>
      </c>
      <c r="H28" s="64">
        <v>1</v>
      </c>
      <c r="I28" s="64">
        <v>1</v>
      </c>
      <c r="J28" s="64">
        <v>1</v>
      </c>
      <c r="K28" s="65" t="s">
        <v>69</v>
      </c>
      <c r="L28" s="65" t="s">
        <v>69</v>
      </c>
      <c r="M28" s="65" t="s">
        <v>69</v>
      </c>
      <c r="N28" s="64"/>
      <c r="O28" s="64"/>
      <c r="P28" s="64">
        <f t="shared" si="0"/>
        <v>10080</v>
      </c>
      <c r="Q28" s="64"/>
      <c r="R28" s="64"/>
      <c r="S28" s="64">
        <f t="shared" si="1"/>
        <v>259440</v>
      </c>
      <c r="T28" s="203" t="s">
        <v>534</v>
      </c>
      <c r="U28" s="54">
        <v>20780</v>
      </c>
      <c r="V28" s="54"/>
      <c r="W28" s="54"/>
      <c r="X28" s="55">
        <v>1</v>
      </c>
      <c r="Y28" s="54">
        <v>21620</v>
      </c>
      <c r="Z28" s="54">
        <f t="shared" si="2"/>
        <v>840</v>
      </c>
      <c r="AA28" s="54"/>
      <c r="AB28" s="54"/>
      <c r="AC28" s="100"/>
    </row>
    <row r="29" spans="1:29" s="66" customFormat="1" x14ac:dyDescent="0.5">
      <c r="A29" s="61">
        <v>23</v>
      </c>
      <c r="B29" s="62" t="s">
        <v>529</v>
      </c>
      <c r="C29" s="63">
        <v>712014805006</v>
      </c>
      <c r="D29" s="63" t="s">
        <v>522</v>
      </c>
      <c r="E29" s="64">
        <v>1</v>
      </c>
      <c r="F29" s="64">
        <v>1</v>
      </c>
      <c r="G29" s="64">
        <f>(U29+V29+W124+W29)*X29*12</f>
        <v>218280</v>
      </c>
      <c r="H29" s="64">
        <v>1</v>
      </c>
      <c r="I29" s="64">
        <v>1</v>
      </c>
      <c r="J29" s="64">
        <v>1</v>
      </c>
      <c r="K29" s="65" t="s">
        <v>69</v>
      </c>
      <c r="L29" s="65" t="s">
        <v>69</v>
      </c>
      <c r="M29" s="65" t="s">
        <v>69</v>
      </c>
      <c r="N29" s="64"/>
      <c r="O29" s="64"/>
      <c r="P29" s="64">
        <f t="shared" si="0"/>
        <v>7200</v>
      </c>
      <c r="Q29" s="64"/>
      <c r="R29" s="64"/>
      <c r="S29" s="64">
        <f t="shared" si="1"/>
        <v>225480</v>
      </c>
      <c r="T29" s="203" t="s">
        <v>535</v>
      </c>
      <c r="U29" s="54">
        <v>18190</v>
      </c>
      <c r="V29" s="54"/>
      <c r="W29" s="54"/>
      <c r="X29" s="55">
        <v>1</v>
      </c>
      <c r="Y29" s="54">
        <v>18790</v>
      </c>
      <c r="Z29" s="54">
        <f t="shared" si="2"/>
        <v>600</v>
      </c>
      <c r="AA29" s="54"/>
      <c r="AB29" s="54"/>
      <c r="AC29" s="100"/>
    </row>
    <row r="30" spans="1:29" s="66" customFormat="1" x14ac:dyDescent="0.5">
      <c r="A30" s="70"/>
      <c r="B30" s="71" t="s">
        <v>62</v>
      </c>
      <c r="C30" s="72"/>
      <c r="D30" s="72"/>
      <c r="E30" s="73">
        <f t="shared" ref="E30:J30" si="4">SUM(E6:E29)</f>
        <v>23</v>
      </c>
      <c r="F30" s="73">
        <f t="shared" si="4"/>
        <v>21</v>
      </c>
      <c r="G30" s="73">
        <f t="shared" si="4"/>
        <v>8696520</v>
      </c>
      <c r="H30" s="73">
        <f t="shared" si="4"/>
        <v>23</v>
      </c>
      <c r="I30" s="73">
        <f t="shared" si="4"/>
        <v>23</v>
      </c>
      <c r="J30" s="73">
        <f t="shared" si="4"/>
        <v>23</v>
      </c>
      <c r="K30" s="73">
        <f t="shared" ref="K30:R30" si="5">SUM(K6:K29)</f>
        <v>0</v>
      </c>
      <c r="L30" s="73">
        <f t="shared" si="5"/>
        <v>0</v>
      </c>
      <c r="M30" s="73">
        <f t="shared" si="5"/>
        <v>0</v>
      </c>
      <c r="N30" s="73">
        <f t="shared" si="5"/>
        <v>0</v>
      </c>
      <c r="O30" s="73">
        <f t="shared" si="5"/>
        <v>0</v>
      </c>
      <c r="P30" s="73">
        <f>SUM(P6:P29)</f>
        <v>256800</v>
      </c>
      <c r="Q30" s="73">
        <f t="shared" si="5"/>
        <v>0</v>
      </c>
      <c r="R30" s="73">
        <f t="shared" si="5"/>
        <v>0</v>
      </c>
      <c r="S30" s="73">
        <f>SUM(S6:S29)</f>
        <v>8953320</v>
      </c>
      <c r="T30" s="74"/>
      <c r="U30" s="54"/>
      <c r="V30" s="54"/>
      <c r="W30" s="54"/>
      <c r="X30" s="55"/>
      <c r="Y30" s="54"/>
      <c r="Z30" s="54"/>
      <c r="AA30" s="54"/>
      <c r="AB30" s="54"/>
      <c r="AC30" s="100"/>
    </row>
    <row r="31" spans="1:29" s="66" customFormat="1" x14ac:dyDescent="0.5">
      <c r="A31" s="61"/>
      <c r="B31" s="67" t="s">
        <v>136</v>
      </c>
      <c r="C31" s="63"/>
      <c r="D31" s="63"/>
      <c r="E31" s="64"/>
      <c r="F31" s="64"/>
      <c r="G31" s="64"/>
      <c r="H31" s="64"/>
      <c r="I31" s="64"/>
      <c r="J31" s="64"/>
      <c r="K31" s="65"/>
      <c r="L31" s="65"/>
      <c r="M31" s="65"/>
      <c r="N31" s="64"/>
      <c r="O31" s="64"/>
      <c r="P31" s="64"/>
      <c r="Q31" s="64"/>
      <c r="R31" s="64"/>
      <c r="S31" s="64"/>
      <c r="T31" s="62"/>
      <c r="U31" s="54"/>
      <c r="V31" s="54"/>
      <c r="W31" s="54"/>
      <c r="X31" s="55"/>
      <c r="Y31" s="54"/>
      <c r="Z31" s="54"/>
      <c r="AA31" s="54"/>
      <c r="AB31" s="54"/>
      <c r="AC31" s="100"/>
    </row>
    <row r="32" spans="1:29" s="66" customFormat="1" x14ac:dyDescent="0.5">
      <c r="A32" s="61">
        <v>24</v>
      </c>
      <c r="B32" s="62" t="s">
        <v>537</v>
      </c>
      <c r="C32" s="63"/>
      <c r="D32" s="63"/>
      <c r="E32" s="64">
        <v>1</v>
      </c>
      <c r="F32" s="64">
        <v>1</v>
      </c>
      <c r="G32" s="64">
        <f>(U32+V32+W126+W32)*X32*12</f>
        <v>232920</v>
      </c>
      <c r="H32" s="64">
        <v>1</v>
      </c>
      <c r="I32" s="64">
        <v>1</v>
      </c>
      <c r="J32" s="64">
        <v>1</v>
      </c>
      <c r="K32" s="65" t="s">
        <v>69</v>
      </c>
      <c r="L32" s="65" t="s">
        <v>69</v>
      </c>
      <c r="M32" s="65" t="s">
        <v>69</v>
      </c>
      <c r="N32" s="64"/>
      <c r="O32" s="64"/>
      <c r="P32" s="64">
        <f t="shared" ref="P32:P36" si="6">(Y32-U32)*12*X32</f>
        <v>7560</v>
      </c>
      <c r="Q32" s="64"/>
      <c r="R32" s="64"/>
      <c r="S32" s="64">
        <f t="shared" ref="S32:S36" si="7">G32+P32</f>
        <v>240480</v>
      </c>
      <c r="T32" s="203" t="s">
        <v>538</v>
      </c>
      <c r="U32" s="54">
        <v>19410</v>
      </c>
      <c r="V32" s="54"/>
      <c r="W32" s="54"/>
      <c r="X32" s="55">
        <v>1</v>
      </c>
      <c r="Y32" s="54">
        <v>20040</v>
      </c>
      <c r="Z32" s="54">
        <f t="shared" ref="Z32:Z36" si="8">(Y32-U32)</f>
        <v>630</v>
      </c>
      <c r="AA32" s="54"/>
      <c r="AB32" s="54"/>
      <c r="AC32" s="100"/>
    </row>
    <row r="33" spans="1:30" s="66" customFormat="1" x14ac:dyDescent="0.5">
      <c r="A33" s="61">
        <v>25</v>
      </c>
      <c r="B33" s="62" t="s">
        <v>97</v>
      </c>
      <c r="C33" s="63"/>
      <c r="D33" s="63"/>
      <c r="E33" s="64">
        <v>1</v>
      </c>
      <c r="F33" s="64">
        <v>1</v>
      </c>
      <c r="G33" s="64">
        <f>(U33+V33+W128+W33)*X33*12</f>
        <v>221760</v>
      </c>
      <c r="H33" s="64">
        <v>1</v>
      </c>
      <c r="I33" s="64">
        <v>1</v>
      </c>
      <c r="J33" s="64">
        <v>1</v>
      </c>
      <c r="K33" s="65" t="s">
        <v>69</v>
      </c>
      <c r="L33" s="65" t="s">
        <v>69</v>
      </c>
      <c r="M33" s="65" t="s">
        <v>69</v>
      </c>
      <c r="N33" s="64"/>
      <c r="O33" s="64"/>
      <c r="P33" s="64">
        <f t="shared" si="6"/>
        <v>7440</v>
      </c>
      <c r="Q33" s="64"/>
      <c r="R33" s="64"/>
      <c r="S33" s="64">
        <f t="shared" si="7"/>
        <v>229200</v>
      </c>
      <c r="T33" s="203" t="s">
        <v>541</v>
      </c>
      <c r="U33" s="54">
        <v>18480</v>
      </c>
      <c r="V33" s="54"/>
      <c r="W33" s="54"/>
      <c r="X33" s="55">
        <v>1</v>
      </c>
      <c r="Y33" s="54">
        <v>19100</v>
      </c>
      <c r="Z33" s="54">
        <f t="shared" si="8"/>
        <v>620</v>
      </c>
      <c r="AA33" s="54"/>
      <c r="AB33" s="54"/>
      <c r="AC33" s="100"/>
    </row>
    <row r="34" spans="1:30" s="66" customFormat="1" x14ac:dyDescent="0.5">
      <c r="A34" s="61">
        <v>26</v>
      </c>
      <c r="B34" s="62" t="s">
        <v>97</v>
      </c>
      <c r="C34" s="63"/>
      <c r="D34" s="63"/>
      <c r="E34" s="64">
        <v>1</v>
      </c>
      <c r="F34" s="64">
        <v>1</v>
      </c>
      <c r="G34" s="64">
        <f>(U34+V34+W129+W34)*X34*12</f>
        <v>192360</v>
      </c>
      <c r="H34" s="64">
        <v>1</v>
      </c>
      <c r="I34" s="64">
        <v>1</v>
      </c>
      <c r="J34" s="64">
        <v>1</v>
      </c>
      <c r="K34" s="65" t="s">
        <v>69</v>
      </c>
      <c r="L34" s="65" t="s">
        <v>69</v>
      </c>
      <c r="M34" s="65" t="s">
        <v>69</v>
      </c>
      <c r="N34" s="64"/>
      <c r="O34" s="64"/>
      <c r="P34" s="64">
        <f t="shared" si="6"/>
        <v>7440</v>
      </c>
      <c r="Q34" s="64"/>
      <c r="R34" s="64"/>
      <c r="S34" s="64">
        <f t="shared" si="7"/>
        <v>199800</v>
      </c>
      <c r="T34" s="203" t="s">
        <v>543</v>
      </c>
      <c r="U34" s="54">
        <v>16030</v>
      </c>
      <c r="V34" s="54"/>
      <c r="W34" s="54"/>
      <c r="X34" s="55">
        <v>1</v>
      </c>
      <c r="Y34" s="54">
        <v>16650</v>
      </c>
      <c r="Z34" s="54">
        <f t="shared" si="8"/>
        <v>620</v>
      </c>
      <c r="AA34" s="54"/>
      <c r="AB34" s="54"/>
      <c r="AC34" s="100"/>
    </row>
    <row r="35" spans="1:30" s="66" customFormat="1" x14ac:dyDescent="0.5">
      <c r="A35" s="61">
        <v>27</v>
      </c>
      <c r="B35" s="62" t="s">
        <v>110</v>
      </c>
      <c r="C35" s="63"/>
      <c r="D35" s="63"/>
      <c r="E35" s="64">
        <v>1</v>
      </c>
      <c r="F35" s="64">
        <v>1</v>
      </c>
      <c r="G35" s="64">
        <f>(U35+V35+W146+W35)*X35*12</f>
        <v>159720</v>
      </c>
      <c r="H35" s="64">
        <v>1</v>
      </c>
      <c r="I35" s="64">
        <v>1</v>
      </c>
      <c r="J35" s="64">
        <v>1</v>
      </c>
      <c r="K35" s="65" t="s">
        <v>69</v>
      </c>
      <c r="L35" s="65" t="s">
        <v>69</v>
      </c>
      <c r="M35" s="65" t="s">
        <v>69</v>
      </c>
      <c r="N35" s="64"/>
      <c r="O35" s="64"/>
      <c r="P35" s="64">
        <f t="shared" si="6"/>
        <v>8640</v>
      </c>
      <c r="Q35" s="64"/>
      <c r="R35" s="64"/>
      <c r="S35" s="64">
        <f t="shared" si="7"/>
        <v>168360</v>
      </c>
      <c r="T35" s="203" t="s">
        <v>545</v>
      </c>
      <c r="U35" s="54">
        <v>13310</v>
      </c>
      <c r="V35" s="54"/>
      <c r="W35" s="54"/>
      <c r="X35" s="55">
        <v>1</v>
      </c>
      <c r="Y35" s="54">
        <v>14030</v>
      </c>
      <c r="Z35" s="54">
        <f t="shared" si="8"/>
        <v>720</v>
      </c>
      <c r="AA35" s="54"/>
      <c r="AB35" s="54"/>
      <c r="AC35" s="100"/>
    </row>
    <row r="36" spans="1:30" s="66" customFormat="1" x14ac:dyDescent="0.5">
      <c r="A36" s="61">
        <v>28</v>
      </c>
      <c r="B36" s="75" t="s">
        <v>180</v>
      </c>
      <c r="C36" s="63"/>
      <c r="D36" s="63"/>
      <c r="E36" s="64">
        <v>1</v>
      </c>
      <c r="F36" s="64">
        <v>1</v>
      </c>
      <c r="G36" s="64">
        <f>(U36+V36+W148+W36)*X36*12</f>
        <v>229200</v>
      </c>
      <c r="H36" s="64">
        <v>1</v>
      </c>
      <c r="I36" s="64">
        <v>1</v>
      </c>
      <c r="J36" s="64">
        <v>1</v>
      </c>
      <c r="K36" s="65" t="s">
        <v>69</v>
      </c>
      <c r="L36" s="65" t="s">
        <v>69</v>
      </c>
      <c r="M36" s="65" t="s">
        <v>69</v>
      </c>
      <c r="N36" s="64"/>
      <c r="O36" s="64"/>
      <c r="P36" s="64">
        <f t="shared" si="6"/>
        <v>7440</v>
      </c>
      <c r="Q36" s="64"/>
      <c r="R36" s="64"/>
      <c r="S36" s="64">
        <f t="shared" si="7"/>
        <v>236640</v>
      </c>
      <c r="T36" s="203" t="s">
        <v>547</v>
      </c>
      <c r="U36" s="54">
        <v>19100</v>
      </c>
      <c r="V36" s="54"/>
      <c r="W36" s="54"/>
      <c r="X36" s="55">
        <v>1</v>
      </c>
      <c r="Y36" s="54">
        <v>19720</v>
      </c>
      <c r="Z36" s="54">
        <f t="shared" si="8"/>
        <v>620</v>
      </c>
      <c r="AA36" s="54"/>
      <c r="AB36" s="54"/>
      <c r="AC36" s="100"/>
    </row>
    <row r="37" spans="1:30" s="66" customFormat="1" x14ac:dyDescent="0.5">
      <c r="A37" s="70"/>
      <c r="B37" s="71" t="s">
        <v>62</v>
      </c>
      <c r="C37" s="72"/>
      <c r="D37" s="72"/>
      <c r="E37" s="73">
        <f>SUM(E32:E36)</f>
        <v>5</v>
      </c>
      <c r="F37" s="73">
        <f t="shared" ref="F37:R37" si="9">SUM(F32:F36)</f>
        <v>5</v>
      </c>
      <c r="G37" s="73">
        <f>SUM(G32:G36)</f>
        <v>1035960</v>
      </c>
      <c r="H37" s="73">
        <f t="shared" si="9"/>
        <v>5</v>
      </c>
      <c r="I37" s="73">
        <f t="shared" si="9"/>
        <v>5</v>
      </c>
      <c r="J37" s="73">
        <f t="shared" si="9"/>
        <v>5</v>
      </c>
      <c r="K37" s="73">
        <f t="shared" si="9"/>
        <v>0</v>
      </c>
      <c r="L37" s="73">
        <f t="shared" si="9"/>
        <v>0</v>
      </c>
      <c r="M37" s="73">
        <f t="shared" si="9"/>
        <v>0</v>
      </c>
      <c r="N37" s="73">
        <f t="shared" si="9"/>
        <v>0</v>
      </c>
      <c r="O37" s="73">
        <f t="shared" si="9"/>
        <v>0</v>
      </c>
      <c r="P37" s="73">
        <f>SUM(P32:P36)</f>
        <v>38520</v>
      </c>
      <c r="Q37" s="73">
        <f t="shared" si="9"/>
        <v>0</v>
      </c>
      <c r="R37" s="73">
        <f t="shared" si="9"/>
        <v>0</v>
      </c>
      <c r="S37" s="73">
        <f>SUM(S32:S36)</f>
        <v>1074480</v>
      </c>
      <c r="T37" s="74"/>
      <c r="U37" s="54"/>
      <c r="V37" s="54"/>
      <c r="W37" s="54"/>
      <c r="X37" s="55"/>
      <c r="Y37" s="54"/>
      <c r="Z37" s="54"/>
      <c r="AA37" s="54"/>
      <c r="AB37" s="54"/>
      <c r="AC37" s="100"/>
    </row>
    <row r="38" spans="1:30" s="66" customFormat="1" x14ac:dyDescent="0.5">
      <c r="A38" s="61"/>
      <c r="B38" s="67" t="s">
        <v>81</v>
      </c>
      <c r="C38" s="63"/>
      <c r="D38" s="63"/>
      <c r="E38" s="64"/>
      <c r="F38" s="64"/>
      <c r="G38" s="64"/>
      <c r="H38" s="64"/>
      <c r="I38" s="64"/>
      <c r="J38" s="64"/>
      <c r="K38" s="65"/>
      <c r="L38" s="65"/>
      <c r="M38" s="65"/>
      <c r="N38" s="64"/>
      <c r="O38" s="64"/>
      <c r="P38" s="64"/>
      <c r="Q38" s="64"/>
      <c r="R38" s="64"/>
      <c r="S38" s="64"/>
      <c r="T38" s="62"/>
      <c r="U38" s="54"/>
      <c r="V38" s="54"/>
      <c r="W38" s="54"/>
      <c r="X38" s="55"/>
      <c r="Y38" s="54"/>
      <c r="Z38" s="54"/>
      <c r="AA38" s="54"/>
      <c r="AB38" s="54"/>
      <c r="AC38" s="100"/>
    </row>
    <row r="39" spans="1:30" s="66" customFormat="1" x14ac:dyDescent="0.5">
      <c r="A39" s="61">
        <v>29</v>
      </c>
      <c r="B39" s="62" t="s">
        <v>551</v>
      </c>
      <c r="C39" s="63"/>
      <c r="D39" s="63"/>
      <c r="E39" s="64">
        <v>1</v>
      </c>
      <c r="F39" s="64">
        <v>1</v>
      </c>
      <c r="G39" s="64">
        <f>(U39+V39+W150+W39)*X39*12</f>
        <v>273960</v>
      </c>
      <c r="H39" s="64">
        <v>1</v>
      </c>
      <c r="I39" s="64">
        <v>1</v>
      </c>
      <c r="J39" s="64">
        <v>1</v>
      </c>
      <c r="K39" s="65" t="s">
        <v>69</v>
      </c>
      <c r="L39" s="65" t="s">
        <v>69</v>
      </c>
      <c r="M39" s="65" t="s">
        <v>69</v>
      </c>
      <c r="N39" s="64"/>
      <c r="O39" s="64"/>
      <c r="P39" s="64">
        <f t="shared" ref="P39:P63" si="10">(Y39-U39)*12*X39</f>
        <v>8280</v>
      </c>
      <c r="Q39" s="64"/>
      <c r="R39" s="64"/>
      <c r="S39" s="64">
        <f t="shared" ref="S39:S63" si="11">G39+P39</f>
        <v>282240</v>
      </c>
      <c r="T39" s="203" t="s">
        <v>552</v>
      </c>
      <c r="U39" s="54">
        <v>17230</v>
      </c>
      <c r="V39" s="54"/>
      <c r="W39" s="54"/>
      <c r="X39" s="55">
        <v>1</v>
      </c>
      <c r="Y39" s="54">
        <f t="shared" ref="Y39:Y44" si="12">U39+AB39</f>
        <v>17920</v>
      </c>
      <c r="Z39" s="54">
        <f t="shared" ref="Z39:Z63" si="13">(Y39-U39)</f>
        <v>690</v>
      </c>
      <c r="AA39" s="54">
        <f t="shared" ref="AA39:AA44" si="14">U39*4/100</f>
        <v>689.2</v>
      </c>
      <c r="AB39" s="54">
        <v>690</v>
      </c>
      <c r="AC39" s="100"/>
    </row>
    <row r="40" spans="1:30" s="66" customFormat="1" x14ac:dyDescent="0.5">
      <c r="A40" s="61">
        <v>30</v>
      </c>
      <c r="B40" s="62" t="s">
        <v>143</v>
      </c>
      <c r="C40" s="63"/>
      <c r="D40" s="63"/>
      <c r="E40" s="64">
        <v>1</v>
      </c>
      <c r="F40" s="64">
        <v>1</v>
      </c>
      <c r="G40" s="64">
        <f>(U40+V40+W152+W40)*X40*12</f>
        <v>178320</v>
      </c>
      <c r="H40" s="64">
        <v>1</v>
      </c>
      <c r="I40" s="64">
        <v>1</v>
      </c>
      <c r="J40" s="64">
        <v>1</v>
      </c>
      <c r="K40" s="65" t="s">
        <v>69</v>
      </c>
      <c r="L40" s="65" t="s">
        <v>69</v>
      </c>
      <c r="M40" s="65" t="s">
        <v>69</v>
      </c>
      <c r="N40" s="64"/>
      <c r="O40" s="64"/>
      <c r="P40" s="64">
        <f t="shared" si="10"/>
        <v>7200</v>
      </c>
      <c r="Q40" s="64"/>
      <c r="R40" s="64"/>
      <c r="S40" s="64">
        <f t="shared" si="11"/>
        <v>185520</v>
      </c>
      <c r="T40" s="203" t="s">
        <v>554</v>
      </c>
      <c r="U40" s="54">
        <v>14860</v>
      </c>
      <c r="V40" s="54"/>
      <c r="W40" s="54"/>
      <c r="X40" s="55">
        <v>1</v>
      </c>
      <c r="Y40" s="54">
        <f t="shared" si="12"/>
        <v>15460</v>
      </c>
      <c r="Z40" s="54">
        <f t="shared" si="13"/>
        <v>600</v>
      </c>
      <c r="AA40" s="54">
        <f t="shared" si="14"/>
        <v>594.4</v>
      </c>
      <c r="AB40" s="54">
        <v>600</v>
      </c>
      <c r="AC40" s="100"/>
    </row>
    <row r="41" spans="1:30" s="66" customFormat="1" x14ac:dyDescent="0.5">
      <c r="A41" s="61">
        <v>31</v>
      </c>
      <c r="B41" s="62" t="s">
        <v>556</v>
      </c>
      <c r="C41" s="63"/>
      <c r="D41" s="63"/>
      <c r="E41" s="64">
        <v>1</v>
      </c>
      <c r="F41" s="64">
        <v>1</v>
      </c>
      <c r="G41" s="64">
        <f>(U41+V41+W153+W41)*X41*12</f>
        <v>149400</v>
      </c>
      <c r="H41" s="64">
        <v>1</v>
      </c>
      <c r="I41" s="64">
        <v>1</v>
      </c>
      <c r="J41" s="64">
        <v>1</v>
      </c>
      <c r="K41" s="65" t="s">
        <v>69</v>
      </c>
      <c r="L41" s="65" t="s">
        <v>69</v>
      </c>
      <c r="M41" s="65" t="s">
        <v>69</v>
      </c>
      <c r="N41" s="64"/>
      <c r="O41" s="64"/>
      <c r="P41" s="64">
        <f t="shared" si="10"/>
        <v>6000</v>
      </c>
      <c r="Q41" s="64"/>
      <c r="R41" s="64"/>
      <c r="S41" s="64">
        <f t="shared" si="11"/>
        <v>155400</v>
      </c>
      <c r="T41" s="203" t="s">
        <v>530</v>
      </c>
      <c r="U41" s="54">
        <v>12450</v>
      </c>
      <c r="V41" s="54"/>
      <c r="W41" s="54"/>
      <c r="X41" s="55">
        <v>1</v>
      </c>
      <c r="Y41" s="54">
        <f t="shared" si="12"/>
        <v>12950</v>
      </c>
      <c r="Z41" s="54">
        <f t="shared" si="13"/>
        <v>500</v>
      </c>
      <c r="AA41" s="54">
        <f t="shared" si="14"/>
        <v>498</v>
      </c>
      <c r="AB41" s="54">
        <v>500</v>
      </c>
      <c r="AC41" s="100"/>
    </row>
    <row r="42" spans="1:30" s="66" customFormat="1" x14ac:dyDescent="0.5">
      <c r="A42" s="61">
        <v>32</v>
      </c>
      <c r="B42" s="62" t="s">
        <v>556</v>
      </c>
      <c r="C42" s="63"/>
      <c r="D42" s="63"/>
      <c r="E42" s="64">
        <v>1</v>
      </c>
      <c r="F42" s="64">
        <v>1</v>
      </c>
      <c r="G42" s="64">
        <f>(U42+V42+W154+W42)*X42*12</f>
        <v>115080</v>
      </c>
      <c r="H42" s="64">
        <v>1</v>
      </c>
      <c r="I42" s="64">
        <v>1</v>
      </c>
      <c r="J42" s="64">
        <v>1</v>
      </c>
      <c r="K42" s="65" t="s">
        <v>69</v>
      </c>
      <c r="L42" s="65" t="s">
        <v>69</v>
      </c>
      <c r="M42" s="65" t="s">
        <v>69</v>
      </c>
      <c r="N42" s="64"/>
      <c r="O42" s="64"/>
      <c r="P42" s="64">
        <f t="shared" si="10"/>
        <v>4680</v>
      </c>
      <c r="Q42" s="64"/>
      <c r="R42" s="64"/>
      <c r="S42" s="64">
        <f t="shared" si="11"/>
        <v>119760</v>
      </c>
      <c r="T42" s="203" t="s">
        <v>558</v>
      </c>
      <c r="U42" s="54">
        <v>9590</v>
      </c>
      <c r="V42" s="54"/>
      <c r="W42" s="54"/>
      <c r="X42" s="55">
        <v>1</v>
      </c>
      <c r="Y42" s="54">
        <f t="shared" si="12"/>
        <v>9980</v>
      </c>
      <c r="Z42" s="54">
        <f t="shared" si="13"/>
        <v>390</v>
      </c>
      <c r="AA42" s="54">
        <f t="shared" si="14"/>
        <v>383.6</v>
      </c>
      <c r="AB42" s="54">
        <v>390</v>
      </c>
      <c r="AC42" s="100"/>
    </row>
    <row r="43" spans="1:30" s="66" customFormat="1" x14ac:dyDescent="0.5">
      <c r="A43" s="61">
        <v>33</v>
      </c>
      <c r="B43" s="75" t="s">
        <v>180</v>
      </c>
      <c r="C43" s="63"/>
      <c r="D43" s="63"/>
      <c r="E43" s="64">
        <v>1</v>
      </c>
      <c r="F43" s="64">
        <v>1</v>
      </c>
      <c r="G43" s="64">
        <f>(U43+V43+W155+W43)*X43*12</f>
        <v>137760</v>
      </c>
      <c r="H43" s="64">
        <v>1</v>
      </c>
      <c r="I43" s="64">
        <v>1</v>
      </c>
      <c r="J43" s="64">
        <v>1</v>
      </c>
      <c r="K43" s="65" t="s">
        <v>69</v>
      </c>
      <c r="L43" s="65" t="s">
        <v>69</v>
      </c>
      <c r="M43" s="65" t="s">
        <v>69</v>
      </c>
      <c r="N43" s="64"/>
      <c r="O43" s="64"/>
      <c r="P43" s="64">
        <f t="shared" si="10"/>
        <v>5520</v>
      </c>
      <c r="Q43" s="64"/>
      <c r="R43" s="64"/>
      <c r="S43" s="64">
        <f t="shared" si="11"/>
        <v>143280</v>
      </c>
      <c r="T43" s="203" t="s">
        <v>560</v>
      </c>
      <c r="U43" s="54">
        <v>11480</v>
      </c>
      <c r="V43" s="54"/>
      <c r="W43" s="54"/>
      <c r="X43" s="55">
        <v>1</v>
      </c>
      <c r="Y43" s="54">
        <f t="shared" si="12"/>
        <v>11940</v>
      </c>
      <c r="Z43" s="54">
        <f t="shared" si="13"/>
        <v>460</v>
      </c>
      <c r="AA43" s="54">
        <f t="shared" si="14"/>
        <v>459.2</v>
      </c>
      <c r="AB43" s="54">
        <v>460</v>
      </c>
      <c r="AC43" s="100"/>
    </row>
    <row r="44" spans="1:30" s="66" customFormat="1" x14ac:dyDescent="0.5">
      <c r="A44" s="61">
        <v>34</v>
      </c>
      <c r="B44" s="62" t="s">
        <v>562</v>
      </c>
      <c r="C44" s="63"/>
      <c r="D44" s="63"/>
      <c r="E44" s="64">
        <v>1</v>
      </c>
      <c r="F44" s="64">
        <v>1</v>
      </c>
      <c r="G44" s="64">
        <f t="shared" ref="G44:G53" si="15">(U44+V44+W157+W44)*X44*12</f>
        <v>143760</v>
      </c>
      <c r="H44" s="64">
        <v>1</v>
      </c>
      <c r="I44" s="64">
        <v>1</v>
      </c>
      <c r="J44" s="64">
        <v>1</v>
      </c>
      <c r="K44" s="65" t="s">
        <v>69</v>
      </c>
      <c r="L44" s="65" t="s">
        <v>69</v>
      </c>
      <c r="M44" s="65" t="s">
        <v>69</v>
      </c>
      <c r="N44" s="64"/>
      <c r="O44" s="64"/>
      <c r="P44" s="64">
        <f t="shared" si="10"/>
        <v>5760</v>
      </c>
      <c r="Q44" s="64"/>
      <c r="R44" s="64"/>
      <c r="S44" s="64">
        <f t="shared" si="11"/>
        <v>149520</v>
      </c>
      <c r="T44" s="203" t="s">
        <v>563</v>
      </c>
      <c r="U44" s="54">
        <v>11980</v>
      </c>
      <c r="V44" s="54"/>
      <c r="W44" s="54"/>
      <c r="X44" s="55">
        <v>1</v>
      </c>
      <c r="Y44" s="54">
        <f t="shared" si="12"/>
        <v>12460</v>
      </c>
      <c r="Z44" s="54">
        <f t="shared" si="13"/>
        <v>480</v>
      </c>
      <c r="AA44" s="54">
        <f t="shared" si="14"/>
        <v>479.2</v>
      </c>
      <c r="AB44" s="54">
        <v>480</v>
      </c>
      <c r="AC44" s="100"/>
    </row>
    <row r="45" spans="1:30" s="66" customFormat="1" x14ac:dyDescent="0.5">
      <c r="A45" s="61">
        <v>35</v>
      </c>
      <c r="B45" s="62" t="s">
        <v>110</v>
      </c>
      <c r="C45" s="63"/>
      <c r="D45" s="63"/>
      <c r="E45" s="64">
        <v>1</v>
      </c>
      <c r="F45" s="64">
        <v>1</v>
      </c>
      <c r="G45" s="64">
        <f t="shared" si="15"/>
        <v>108000</v>
      </c>
      <c r="H45" s="64">
        <v>1</v>
      </c>
      <c r="I45" s="64">
        <v>1</v>
      </c>
      <c r="J45" s="64">
        <v>1</v>
      </c>
      <c r="K45" s="65" t="s">
        <v>69</v>
      </c>
      <c r="L45" s="65" t="s">
        <v>69</v>
      </c>
      <c r="M45" s="65" t="s">
        <v>69</v>
      </c>
      <c r="N45" s="64"/>
      <c r="O45" s="64"/>
      <c r="P45" s="64">
        <f t="shared" si="10"/>
        <v>0</v>
      </c>
      <c r="Q45" s="64"/>
      <c r="R45" s="64"/>
      <c r="S45" s="64">
        <f t="shared" si="11"/>
        <v>108000</v>
      </c>
      <c r="T45" s="203" t="s">
        <v>536</v>
      </c>
      <c r="U45" s="54">
        <v>9000</v>
      </c>
      <c r="V45" s="54"/>
      <c r="W45" s="54"/>
      <c r="X45" s="55">
        <v>1</v>
      </c>
      <c r="Y45" s="54">
        <v>9000</v>
      </c>
      <c r="Z45" s="54">
        <f t="shared" si="13"/>
        <v>0</v>
      </c>
      <c r="AA45" s="54"/>
      <c r="AB45" s="54"/>
      <c r="AC45" s="100"/>
      <c r="AD45" s="293"/>
    </row>
    <row r="46" spans="1:30" s="66" customFormat="1" x14ac:dyDescent="0.5">
      <c r="A46" s="61">
        <v>36</v>
      </c>
      <c r="B46" s="62" t="s">
        <v>110</v>
      </c>
      <c r="C46" s="63"/>
      <c r="D46" s="63"/>
      <c r="E46" s="64">
        <v>1</v>
      </c>
      <c r="F46" s="64">
        <v>1</v>
      </c>
      <c r="G46" s="64">
        <f t="shared" si="15"/>
        <v>108000</v>
      </c>
      <c r="H46" s="64">
        <v>1</v>
      </c>
      <c r="I46" s="64">
        <v>1</v>
      </c>
      <c r="J46" s="64">
        <v>1</v>
      </c>
      <c r="K46" s="65" t="s">
        <v>69</v>
      </c>
      <c r="L46" s="65" t="s">
        <v>69</v>
      </c>
      <c r="M46" s="65" t="s">
        <v>69</v>
      </c>
      <c r="N46" s="64"/>
      <c r="O46" s="64"/>
      <c r="P46" s="64">
        <f t="shared" si="10"/>
        <v>0</v>
      </c>
      <c r="Q46" s="64"/>
      <c r="R46" s="64"/>
      <c r="S46" s="64">
        <f t="shared" si="11"/>
        <v>108000</v>
      </c>
      <c r="T46" s="204" t="s">
        <v>542</v>
      </c>
      <c r="U46" s="54">
        <v>9000</v>
      </c>
      <c r="V46" s="54"/>
      <c r="W46" s="54"/>
      <c r="X46" s="55">
        <v>1</v>
      </c>
      <c r="Y46" s="54">
        <v>9000</v>
      </c>
      <c r="Z46" s="54">
        <f t="shared" si="13"/>
        <v>0</v>
      </c>
      <c r="AA46" s="54"/>
      <c r="AB46" s="54"/>
      <c r="AC46" s="100"/>
      <c r="AD46" s="293"/>
    </row>
    <row r="47" spans="1:30" s="66" customFormat="1" x14ac:dyDescent="0.5">
      <c r="A47" s="61">
        <v>37</v>
      </c>
      <c r="B47" s="62" t="s">
        <v>110</v>
      </c>
      <c r="C47" s="63"/>
      <c r="D47" s="63"/>
      <c r="E47" s="64">
        <v>1</v>
      </c>
      <c r="F47" s="64">
        <v>1</v>
      </c>
      <c r="G47" s="64">
        <f t="shared" si="15"/>
        <v>108000</v>
      </c>
      <c r="H47" s="64">
        <v>1</v>
      </c>
      <c r="I47" s="64">
        <v>1</v>
      </c>
      <c r="J47" s="64">
        <v>1</v>
      </c>
      <c r="K47" s="65" t="s">
        <v>69</v>
      </c>
      <c r="L47" s="65" t="s">
        <v>69</v>
      </c>
      <c r="M47" s="65" t="s">
        <v>69</v>
      </c>
      <c r="N47" s="64"/>
      <c r="O47" s="64"/>
      <c r="P47" s="64">
        <f t="shared" si="10"/>
        <v>0</v>
      </c>
      <c r="Q47" s="64"/>
      <c r="R47" s="64"/>
      <c r="S47" s="64">
        <f t="shared" si="11"/>
        <v>108000</v>
      </c>
      <c r="T47" s="203" t="s">
        <v>540</v>
      </c>
      <c r="U47" s="54">
        <v>9000</v>
      </c>
      <c r="V47" s="54"/>
      <c r="W47" s="54"/>
      <c r="X47" s="55">
        <v>1</v>
      </c>
      <c r="Y47" s="54">
        <v>9000</v>
      </c>
      <c r="Z47" s="54">
        <f t="shared" si="13"/>
        <v>0</v>
      </c>
      <c r="AA47" s="54"/>
      <c r="AB47" s="54"/>
      <c r="AC47" s="100"/>
      <c r="AD47" s="293"/>
    </row>
    <row r="48" spans="1:30" s="66" customFormat="1" x14ac:dyDescent="0.5">
      <c r="A48" s="61">
        <v>38</v>
      </c>
      <c r="B48" s="62" t="s">
        <v>110</v>
      </c>
      <c r="C48" s="63"/>
      <c r="D48" s="63"/>
      <c r="E48" s="64">
        <v>1</v>
      </c>
      <c r="F48" s="64">
        <v>1</v>
      </c>
      <c r="G48" s="64">
        <f t="shared" si="15"/>
        <v>108000</v>
      </c>
      <c r="H48" s="64">
        <v>1</v>
      </c>
      <c r="I48" s="64">
        <v>1</v>
      </c>
      <c r="J48" s="64">
        <v>1</v>
      </c>
      <c r="K48" s="65" t="s">
        <v>69</v>
      </c>
      <c r="L48" s="65" t="s">
        <v>69</v>
      </c>
      <c r="M48" s="65" t="s">
        <v>69</v>
      </c>
      <c r="N48" s="64"/>
      <c r="O48" s="64"/>
      <c r="P48" s="64">
        <f t="shared" si="10"/>
        <v>0</v>
      </c>
      <c r="Q48" s="64"/>
      <c r="R48" s="64"/>
      <c r="S48" s="64">
        <f t="shared" si="11"/>
        <v>108000</v>
      </c>
      <c r="T48" s="203" t="s">
        <v>544</v>
      </c>
      <c r="U48" s="54">
        <v>9000</v>
      </c>
      <c r="V48" s="54"/>
      <c r="W48" s="54"/>
      <c r="X48" s="55">
        <v>1</v>
      </c>
      <c r="Y48" s="54">
        <v>9000</v>
      </c>
      <c r="Z48" s="54">
        <f t="shared" si="13"/>
        <v>0</v>
      </c>
      <c r="AA48" s="54"/>
      <c r="AB48" s="54"/>
      <c r="AC48" s="100"/>
      <c r="AD48" s="294"/>
    </row>
    <row r="49" spans="1:30" s="66" customFormat="1" x14ac:dyDescent="0.5">
      <c r="A49" s="61">
        <v>39</v>
      </c>
      <c r="B49" s="62" t="s">
        <v>110</v>
      </c>
      <c r="C49" s="63"/>
      <c r="D49" s="63"/>
      <c r="E49" s="64">
        <v>1</v>
      </c>
      <c r="F49" s="64">
        <v>0</v>
      </c>
      <c r="G49" s="64">
        <f t="shared" si="15"/>
        <v>108000</v>
      </c>
      <c r="H49" s="64">
        <v>1</v>
      </c>
      <c r="I49" s="64">
        <v>1</v>
      </c>
      <c r="J49" s="64">
        <v>1</v>
      </c>
      <c r="K49" s="65" t="s">
        <v>69</v>
      </c>
      <c r="L49" s="65" t="s">
        <v>69</v>
      </c>
      <c r="M49" s="65" t="s">
        <v>69</v>
      </c>
      <c r="N49" s="64"/>
      <c r="O49" s="64"/>
      <c r="P49" s="64">
        <f t="shared" si="10"/>
        <v>0</v>
      </c>
      <c r="Q49" s="64"/>
      <c r="R49" s="64"/>
      <c r="S49" s="64">
        <f t="shared" si="11"/>
        <v>108000</v>
      </c>
      <c r="T49" s="300" t="s">
        <v>73</v>
      </c>
      <c r="U49" s="54">
        <v>9000</v>
      </c>
      <c r="V49" s="54"/>
      <c r="W49" s="54"/>
      <c r="X49" s="55">
        <v>1</v>
      </c>
      <c r="Y49" s="54">
        <v>9000</v>
      </c>
      <c r="Z49" s="54">
        <f t="shared" si="13"/>
        <v>0</v>
      </c>
      <c r="AA49" s="54"/>
      <c r="AB49" s="54"/>
      <c r="AC49" s="100"/>
      <c r="AD49" s="293"/>
    </row>
    <row r="50" spans="1:30" s="66" customFormat="1" x14ac:dyDescent="0.5">
      <c r="A50" s="61">
        <v>40</v>
      </c>
      <c r="B50" s="62" t="s">
        <v>186</v>
      </c>
      <c r="C50" s="63"/>
      <c r="D50" s="63"/>
      <c r="E50" s="64">
        <v>1</v>
      </c>
      <c r="F50" s="64">
        <v>1</v>
      </c>
      <c r="G50" s="64">
        <f t="shared" si="15"/>
        <v>108000</v>
      </c>
      <c r="H50" s="64">
        <v>1</v>
      </c>
      <c r="I50" s="64">
        <v>1</v>
      </c>
      <c r="J50" s="64">
        <v>1</v>
      </c>
      <c r="K50" s="65" t="s">
        <v>69</v>
      </c>
      <c r="L50" s="65" t="s">
        <v>69</v>
      </c>
      <c r="M50" s="65" t="s">
        <v>69</v>
      </c>
      <c r="N50" s="64"/>
      <c r="O50" s="64"/>
      <c r="P50" s="64">
        <f t="shared" si="10"/>
        <v>0</v>
      </c>
      <c r="Q50" s="64"/>
      <c r="R50" s="64"/>
      <c r="S50" s="64">
        <f t="shared" si="11"/>
        <v>108000</v>
      </c>
      <c r="T50" s="205" t="s">
        <v>561</v>
      </c>
      <c r="U50" s="54">
        <v>9000</v>
      </c>
      <c r="V50" s="54"/>
      <c r="W50" s="54"/>
      <c r="X50" s="55">
        <v>1</v>
      </c>
      <c r="Y50" s="54">
        <v>9000</v>
      </c>
      <c r="Z50" s="54">
        <f t="shared" si="13"/>
        <v>0</v>
      </c>
      <c r="AA50" s="54"/>
      <c r="AB50" s="54"/>
      <c r="AC50" s="100"/>
      <c r="AD50" s="293"/>
    </row>
    <row r="51" spans="1:30" s="66" customFormat="1" x14ac:dyDescent="0.5">
      <c r="A51" s="61">
        <v>41</v>
      </c>
      <c r="B51" s="62" t="s">
        <v>186</v>
      </c>
      <c r="C51" s="63"/>
      <c r="D51" s="63"/>
      <c r="E51" s="64">
        <v>1</v>
      </c>
      <c r="F51" s="64">
        <v>1</v>
      </c>
      <c r="G51" s="64">
        <f t="shared" si="15"/>
        <v>108000</v>
      </c>
      <c r="H51" s="64">
        <v>1</v>
      </c>
      <c r="I51" s="64">
        <v>1</v>
      </c>
      <c r="J51" s="64">
        <v>1</v>
      </c>
      <c r="K51" s="65" t="s">
        <v>69</v>
      </c>
      <c r="L51" s="65" t="s">
        <v>69</v>
      </c>
      <c r="M51" s="65" t="s">
        <v>69</v>
      </c>
      <c r="N51" s="64"/>
      <c r="O51" s="64"/>
      <c r="P51" s="64">
        <f t="shared" si="10"/>
        <v>0</v>
      </c>
      <c r="Q51" s="64"/>
      <c r="R51" s="64"/>
      <c r="S51" s="64">
        <f t="shared" si="11"/>
        <v>108000</v>
      </c>
      <c r="T51" s="203" t="s">
        <v>549</v>
      </c>
      <c r="U51" s="54">
        <v>9000</v>
      </c>
      <c r="V51" s="54"/>
      <c r="W51" s="54"/>
      <c r="X51" s="55">
        <v>1</v>
      </c>
      <c r="Y51" s="54">
        <v>9000</v>
      </c>
      <c r="Z51" s="54">
        <f t="shared" si="13"/>
        <v>0</v>
      </c>
      <c r="AA51" s="54"/>
      <c r="AB51" s="54"/>
      <c r="AC51" s="100"/>
      <c r="AD51" s="293"/>
    </row>
    <row r="52" spans="1:30" s="66" customFormat="1" x14ac:dyDescent="0.5">
      <c r="A52" s="61">
        <v>42</v>
      </c>
      <c r="B52" s="62" t="s">
        <v>186</v>
      </c>
      <c r="C52" s="63"/>
      <c r="D52" s="63"/>
      <c r="E52" s="64">
        <v>1</v>
      </c>
      <c r="F52" s="64">
        <v>1</v>
      </c>
      <c r="G52" s="64">
        <f t="shared" si="15"/>
        <v>108000</v>
      </c>
      <c r="H52" s="64">
        <v>1</v>
      </c>
      <c r="I52" s="64">
        <v>1</v>
      </c>
      <c r="J52" s="64">
        <v>1</v>
      </c>
      <c r="K52" s="65" t="s">
        <v>69</v>
      </c>
      <c r="L52" s="65" t="s">
        <v>69</v>
      </c>
      <c r="M52" s="65" t="s">
        <v>69</v>
      </c>
      <c r="N52" s="64"/>
      <c r="O52" s="64"/>
      <c r="P52" s="64">
        <f t="shared" si="10"/>
        <v>0</v>
      </c>
      <c r="Q52" s="64"/>
      <c r="R52" s="64"/>
      <c r="S52" s="64">
        <f t="shared" si="11"/>
        <v>108000</v>
      </c>
      <c r="T52" s="203" t="s">
        <v>555</v>
      </c>
      <c r="U52" s="54">
        <v>9000</v>
      </c>
      <c r="V52" s="54"/>
      <c r="W52" s="54"/>
      <c r="X52" s="55">
        <v>1</v>
      </c>
      <c r="Y52" s="54">
        <v>9000</v>
      </c>
      <c r="Z52" s="54">
        <f t="shared" si="13"/>
        <v>0</v>
      </c>
      <c r="AA52" s="54"/>
      <c r="AB52" s="54"/>
      <c r="AC52" s="100"/>
      <c r="AD52" s="293"/>
    </row>
    <row r="53" spans="1:30" s="66" customFormat="1" x14ac:dyDescent="0.5">
      <c r="A53" s="61">
        <v>43</v>
      </c>
      <c r="B53" s="62" t="s">
        <v>186</v>
      </c>
      <c r="C53" s="63"/>
      <c r="D53" s="63"/>
      <c r="E53" s="64">
        <v>1</v>
      </c>
      <c r="F53" s="64">
        <v>1</v>
      </c>
      <c r="G53" s="64">
        <f t="shared" si="15"/>
        <v>108000</v>
      </c>
      <c r="H53" s="64">
        <v>1</v>
      </c>
      <c r="I53" s="64">
        <v>1</v>
      </c>
      <c r="J53" s="64">
        <v>1</v>
      </c>
      <c r="K53" s="65" t="s">
        <v>69</v>
      </c>
      <c r="L53" s="65" t="s">
        <v>69</v>
      </c>
      <c r="M53" s="65" t="s">
        <v>69</v>
      </c>
      <c r="N53" s="64"/>
      <c r="O53" s="64"/>
      <c r="P53" s="64">
        <f t="shared" si="10"/>
        <v>0</v>
      </c>
      <c r="Q53" s="64"/>
      <c r="R53" s="64"/>
      <c r="S53" s="64">
        <f t="shared" si="11"/>
        <v>108000</v>
      </c>
      <c r="T53" s="203" t="s">
        <v>553</v>
      </c>
      <c r="U53" s="54">
        <v>9000</v>
      </c>
      <c r="V53" s="54"/>
      <c r="W53" s="54"/>
      <c r="X53" s="55">
        <v>1</v>
      </c>
      <c r="Y53" s="54">
        <v>9000</v>
      </c>
      <c r="Z53" s="54">
        <f t="shared" si="13"/>
        <v>0</v>
      </c>
      <c r="AA53" s="54"/>
      <c r="AB53" s="54"/>
      <c r="AC53" s="100"/>
      <c r="AD53" s="293"/>
    </row>
    <row r="54" spans="1:30" s="66" customFormat="1" x14ac:dyDescent="0.5">
      <c r="A54" s="61">
        <v>44</v>
      </c>
      <c r="B54" s="62" t="s">
        <v>186</v>
      </c>
      <c r="C54" s="63"/>
      <c r="D54" s="63"/>
      <c r="E54" s="64">
        <v>1</v>
      </c>
      <c r="F54" s="64">
        <v>1</v>
      </c>
      <c r="G54" s="64">
        <f t="shared" ref="G54:G62" si="16">(U54+V54+W179+W54)*X54*12</f>
        <v>108000</v>
      </c>
      <c r="H54" s="64">
        <v>1</v>
      </c>
      <c r="I54" s="64">
        <v>1</v>
      </c>
      <c r="J54" s="64">
        <v>1</v>
      </c>
      <c r="K54" s="65" t="s">
        <v>69</v>
      </c>
      <c r="L54" s="65" t="s">
        <v>69</v>
      </c>
      <c r="M54" s="65" t="s">
        <v>69</v>
      </c>
      <c r="N54" s="64"/>
      <c r="O54" s="64"/>
      <c r="P54" s="64">
        <f t="shared" si="10"/>
        <v>0</v>
      </c>
      <c r="Q54" s="64"/>
      <c r="R54" s="64"/>
      <c r="S54" s="64">
        <f t="shared" si="11"/>
        <v>108000</v>
      </c>
      <c r="T54" s="203" t="s">
        <v>550</v>
      </c>
      <c r="U54" s="54">
        <v>9000</v>
      </c>
      <c r="V54" s="54"/>
      <c r="W54" s="54"/>
      <c r="X54" s="55">
        <v>1</v>
      </c>
      <c r="Y54" s="54">
        <v>9000</v>
      </c>
      <c r="Z54" s="54">
        <f t="shared" si="13"/>
        <v>0</v>
      </c>
      <c r="AA54" s="54"/>
      <c r="AB54" s="54"/>
      <c r="AC54" s="100"/>
      <c r="AD54" s="293"/>
    </row>
    <row r="55" spans="1:30" s="66" customFormat="1" x14ac:dyDescent="0.5">
      <c r="A55" s="61">
        <v>45</v>
      </c>
      <c r="B55" s="62" t="s">
        <v>186</v>
      </c>
      <c r="C55" s="63"/>
      <c r="D55" s="63"/>
      <c r="E55" s="64">
        <v>1</v>
      </c>
      <c r="F55" s="64">
        <v>1</v>
      </c>
      <c r="G55" s="64">
        <f t="shared" si="16"/>
        <v>108000</v>
      </c>
      <c r="H55" s="64">
        <v>1</v>
      </c>
      <c r="I55" s="64">
        <v>1</v>
      </c>
      <c r="J55" s="64">
        <v>1</v>
      </c>
      <c r="K55" s="65" t="s">
        <v>69</v>
      </c>
      <c r="L55" s="65"/>
      <c r="M55" s="65"/>
      <c r="N55" s="64"/>
      <c r="O55" s="64"/>
      <c r="P55" s="64">
        <f t="shared" si="10"/>
        <v>0</v>
      </c>
      <c r="Q55" s="64"/>
      <c r="R55" s="64"/>
      <c r="S55" s="64">
        <f t="shared" si="11"/>
        <v>108000</v>
      </c>
      <c r="T55" s="203" t="s">
        <v>546</v>
      </c>
      <c r="U55" s="54">
        <v>9000</v>
      </c>
      <c r="V55" s="54"/>
      <c r="W55" s="54"/>
      <c r="X55" s="55">
        <v>1</v>
      </c>
      <c r="Y55" s="54">
        <v>9000</v>
      </c>
      <c r="Z55" s="54">
        <f t="shared" si="13"/>
        <v>0</v>
      </c>
      <c r="AA55" s="54"/>
      <c r="AB55" s="54"/>
      <c r="AC55" s="100" t="s">
        <v>825</v>
      </c>
      <c r="AD55" s="293"/>
    </row>
    <row r="56" spans="1:30" s="66" customFormat="1" x14ac:dyDescent="0.5">
      <c r="A56" s="61">
        <v>46</v>
      </c>
      <c r="B56" s="62" t="s">
        <v>186</v>
      </c>
      <c r="C56" s="63"/>
      <c r="D56" s="63"/>
      <c r="E56" s="64">
        <v>1</v>
      </c>
      <c r="F56" s="64">
        <v>1</v>
      </c>
      <c r="G56" s="64">
        <f t="shared" si="16"/>
        <v>108000</v>
      </c>
      <c r="H56" s="64">
        <v>1</v>
      </c>
      <c r="I56" s="64">
        <v>1</v>
      </c>
      <c r="J56" s="64">
        <v>1</v>
      </c>
      <c r="K56" s="65" t="s">
        <v>69</v>
      </c>
      <c r="L56" s="65" t="s">
        <v>69</v>
      </c>
      <c r="M56" s="65" t="s">
        <v>69</v>
      </c>
      <c r="N56" s="64"/>
      <c r="O56" s="64"/>
      <c r="P56" s="64">
        <f t="shared" si="10"/>
        <v>0</v>
      </c>
      <c r="Q56" s="64"/>
      <c r="R56" s="64"/>
      <c r="S56" s="64">
        <f t="shared" si="11"/>
        <v>108000</v>
      </c>
      <c r="T56" s="203" t="s">
        <v>557</v>
      </c>
      <c r="U56" s="54">
        <v>9000</v>
      </c>
      <c r="V56" s="54"/>
      <c r="W56" s="54"/>
      <c r="X56" s="55">
        <v>1</v>
      </c>
      <c r="Y56" s="54">
        <v>9000</v>
      </c>
      <c r="Z56" s="54">
        <f t="shared" si="13"/>
        <v>0</v>
      </c>
      <c r="AA56" s="54"/>
      <c r="AB56" s="54"/>
      <c r="AC56" s="100"/>
      <c r="AD56" s="293"/>
    </row>
    <row r="57" spans="1:30" s="66" customFormat="1" x14ac:dyDescent="0.5">
      <c r="A57" s="61">
        <v>47</v>
      </c>
      <c r="B57" s="62" t="s">
        <v>186</v>
      </c>
      <c r="C57" s="63"/>
      <c r="D57" s="63"/>
      <c r="E57" s="64">
        <v>1</v>
      </c>
      <c r="F57" s="64">
        <v>1</v>
      </c>
      <c r="G57" s="64">
        <f t="shared" si="16"/>
        <v>175200</v>
      </c>
      <c r="H57" s="64">
        <v>1</v>
      </c>
      <c r="I57" s="64">
        <v>1</v>
      </c>
      <c r="J57" s="64">
        <v>1</v>
      </c>
      <c r="K57" s="65" t="s">
        <v>69</v>
      </c>
      <c r="L57" s="65" t="s">
        <v>69</v>
      </c>
      <c r="M57" s="65" t="s">
        <v>69</v>
      </c>
      <c r="N57" s="64"/>
      <c r="O57" s="64"/>
      <c r="P57" s="64">
        <f t="shared" si="10"/>
        <v>0</v>
      </c>
      <c r="Q57" s="64"/>
      <c r="R57" s="64"/>
      <c r="S57" s="64">
        <f t="shared" si="11"/>
        <v>175200</v>
      </c>
      <c r="T57" s="203" t="s">
        <v>548</v>
      </c>
      <c r="U57" s="54">
        <v>9000</v>
      </c>
      <c r="V57" s="54"/>
      <c r="W57" s="54"/>
      <c r="X57" s="55">
        <v>1</v>
      </c>
      <c r="Y57" s="54">
        <v>9000</v>
      </c>
      <c r="Z57" s="54">
        <f t="shared" si="13"/>
        <v>0</v>
      </c>
      <c r="AA57" s="54"/>
      <c r="AB57" s="54"/>
      <c r="AC57" s="100"/>
      <c r="AD57" s="293"/>
    </row>
    <row r="58" spans="1:30" s="66" customFormat="1" x14ac:dyDescent="0.5">
      <c r="A58" s="61">
        <v>48</v>
      </c>
      <c r="B58" s="62" t="s">
        <v>186</v>
      </c>
      <c r="C58" s="63"/>
      <c r="D58" s="63"/>
      <c r="E58" s="64">
        <v>1</v>
      </c>
      <c r="F58" s="64">
        <v>1</v>
      </c>
      <c r="G58" s="64">
        <f t="shared" si="16"/>
        <v>108000</v>
      </c>
      <c r="H58" s="64">
        <v>1</v>
      </c>
      <c r="I58" s="64">
        <v>1</v>
      </c>
      <c r="J58" s="64">
        <v>1</v>
      </c>
      <c r="K58" s="65" t="s">
        <v>69</v>
      </c>
      <c r="L58" s="65" t="s">
        <v>69</v>
      </c>
      <c r="M58" s="65" t="s">
        <v>69</v>
      </c>
      <c r="N58" s="64"/>
      <c r="O58" s="64"/>
      <c r="P58" s="64">
        <f t="shared" si="10"/>
        <v>0</v>
      </c>
      <c r="Q58" s="64"/>
      <c r="R58" s="64"/>
      <c r="S58" s="64">
        <f t="shared" si="11"/>
        <v>108000</v>
      </c>
      <c r="T58" s="203" t="s">
        <v>559</v>
      </c>
      <c r="U58" s="54">
        <v>9000</v>
      </c>
      <c r="V58" s="54"/>
      <c r="W58" s="54"/>
      <c r="X58" s="55">
        <v>1</v>
      </c>
      <c r="Y58" s="54">
        <v>9000</v>
      </c>
      <c r="Z58" s="54">
        <f t="shared" si="13"/>
        <v>0</v>
      </c>
      <c r="AA58" s="54"/>
      <c r="AB58" s="54"/>
      <c r="AC58" s="100"/>
      <c r="AD58" s="293"/>
    </row>
    <row r="59" spans="1:30" s="66" customFormat="1" x14ac:dyDescent="0.5">
      <c r="A59" s="61">
        <v>49</v>
      </c>
      <c r="B59" s="62" t="s">
        <v>186</v>
      </c>
      <c r="C59" s="63"/>
      <c r="D59" s="63"/>
      <c r="E59" s="64">
        <v>1</v>
      </c>
      <c r="F59" s="64">
        <v>1</v>
      </c>
      <c r="G59" s="64">
        <f t="shared" si="16"/>
        <v>108000</v>
      </c>
      <c r="H59" s="64">
        <v>1</v>
      </c>
      <c r="I59" s="64">
        <v>1</v>
      </c>
      <c r="J59" s="64">
        <v>1</v>
      </c>
      <c r="K59" s="65" t="s">
        <v>69</v>
      </c>
      <c r="L59" s="65" t="s">
        <v>69</v>
      </c>
      <c r="M59" s="65" t="s">
        <v>69</v>
      </c>
      <c r="N59" s="64"/>
      <c r="O59" s="64"/>
      <c r="P59" s="64">
        <f t="shared" si="10"/>
        <v>0</v>
      </c>
      <c r="Q59" s="64"/>
      <c r="R59" s="64"/>
      <c r="S59" s="64">
        <f t="shared" si="11"/>
        <v>108000</v>
      </c>
      <c r="T59" s="205" t="s">
        <v>892</v>
      </c>
      <c r="U59" s="54">
        <v>9000</v>
      </c>
      <c r="V59" s="54"/>
      <c r="W59" s="54"/>
      <c r="X59" s="55">
        <v>1</v>
      </c>
      <c r="Y59" s="54">
        <v>9000</v>
      </c>
      <c r="Z59" s="54">
        <f t="shared" si="13"/>
        <v>0</v>
      </c>
      <c r="AA59" s="54"/>
      <c r="AB59" s="54"/>
      <c r="AC59" s="100"/>
      <c r="AD59" s="295"/>
    </row>
    <row r="60" spans="1:30" s="66" customFormat="1" x14ac:dyDescent="0.5">
      <c r="A60" s="61">
        <v>50</v>
      </c>
      <c r="B60" s="62" t="s">
        <v>202</v>
      </c>
      <c r="C60" s="63"/>
      <c r="D60" s="63"/>
      <c r="E60" s="64">
        <v>1</v>
      </c>
      <c r="F60" s="64">
        <v>1</v>
      </c>
      <c r="G60" s="64">
        <f t="shared" si="16"/>
        <v>108000</v>
      </c>
      <c r="H60" s="64">
        <v>1</v>
      </c>
      <c r="I60" s="64">
        <v>1</v>
      </c>
      <c r="J60" s="64">
        <v>1</v>
      </c>
      <c r="K60" s="65" t="s">
        <v>69</v>
      </c>
      <c r="L60" s="65" t="s">
        <v>69</v>
      </c>
      <c r="M60" s="65" t="s">
        <v>69</v>
      </c>
      <c r="N60" s="64"/>
      <c r="O60" s="64"/>
      <c r="P60" s="64">
        <f t="shared" si="10"/>
        <v>0</v>
      </c>
      <c r="Q60" s="64"/>
      <c r="R60" s="64"/>
      <c r="S60" s="64">
        <f t="shared" si="11"/>
        <v>108000</v>
      </c>
      <c r="T60" s="205" t="s">
        <v>565</v>
      </c>
      <c r="U60" s="54">
        <v>9000</v>
      </c>
      <c r="V60" s="54"/>
      <c r="W60" s="54"/>
      <c r="X60" s="55">
        <v>1</v>
      </c>
      <c r="Y60" s="54">
        <v>9000</v>
      </c>
      <c r="Z60" s="54">
        <f t="shared" si="13"/>
        <v>0</v>
      </c>
      <c r="AA60" s="54"/>
      <c r="AB60" s="54"/>
      <c r="AC60" s="100"/>
      <c r="AD60" s="295"/>
    </row>
    <row r="61" spans="1:30" s="66" customFormat="1" x14ac:dyDescent="0.5">
      <c r="A61" s="61">
        <v>51</v>
      </c>
      <c r="B61" s="62" t="s">
        <v>202</v>
      </c>
      <c r="C61" s="63"/>
      <c r="D61" s="63"/>
      <c r="E61" s="64">
        <v>1</v>
      </c>
      <c r="F61" s="64">
        <v>1</v>
      </c>
      <c r="G61" s="64">
        <f t="shared" si="16"/>
        <v>108000</v>
      </c>
      <c r="H61" s="64">
        <v>1</v>
      </c>
      <c r="I61" s="64">
        <v>1</v>
      </c>
      <c r="J61" s="64">
        <v>1</v>
      </c>
      <c r="K61" s="65" t="s">
        <v>69</v>
      </c>
      <c r="L61" s="65"/>
      <c r="M61" s="65" t="s">
        <v>69</v>
      </c>
      <c r="N61" s="64"/>
      <c r="O61" s="64"/>
      <c r="P61" s="64">
        <f t="shared" si="10"/>
        <v>0</v>
      </c>
      <c r="Q61" s="64"/>
      <c r="R61" s="64"/>
      <c r="S61" s="64">
        <f t="shared" si="11"/>
        <v>108000</v>
      </c>
      <c r="T61" s="205" t="s">
        <v>500</v>
      </c>
      <c r="U61" s="54">
        <v>9000</v>
      </c>
      <c r="V61" s="54"/>
      <c r="W61" s="54"/>
      <c r="X61" s="55">
        <v>1</v>
      </c>
      <c r="Y61" s="54">
        <v>9000</v>
      </c>
      <c r="Z61" s="54">
        <f t="shared" si="13"/>
        <v>0</v>
      </c>
      <c r="AA61" s="54"/>
      <c r="AB61" s="54"/>
      <c r="AC61" s="100" t="s">
        <v>824</v>
      </c>
      <c r="AD61" s="295"/>
    </row>
    <row r="62" spans="1:30" s="66" customFormat="1" x14ac:dyDescent="0.5">
      <c r="A62" s="61">
        <v>52</v>
      </c>
      <c r="B62" s="62" t="s">
        <v>202</v>
      </c>
      <c r="C62" s="63"/>
      <c r="D62" s="63"/>
      <c r="E62" s="64">
        <v>1</v>
      </c>
      <c r="F62" s="64">
        <v>1</v>
      </c>
      <c r="G62" s="64">
        <f t="shared" si="16"/>
        <v>108000</v>
      </c>
      <c r="H62" s="64">
        <v>1</v>
      </c>
      <c r="I62" s="64">
        <v>1</v>
      </c>
      <c r="J62" s="64">
        <v>1</v>
      </c>
      <c r="K62" s="65" t="s">
        <v>69</v>
      </c>
      <c r="L62" s="65" t="s">
        <v>69</v>
      </c>
      <c r="M62" s="65" t="s">
        <v>69</v>
      </c>
      <c r="N62" s="64"/>
      <c r="O62" s="64"/>
      <c r="P62" s="64">
        <f t="shared" si="10"/>
        <v>0</v>
      </c>
      <c r="Q62" s="64"/>
      <c r="R62" s="64"/>
      <c r="S62" s="64">
        <f t="shared" si="11"/>
        <v>108000</v>
      </c>
      <c r="T62" s="205" t="s">
        <v>564</v>
      </c>
      <c r="U62" s="54">
        <v>9000</v>
      </c>
      <c r="V62" s="54"/>
      <c r="W62" s="54"/>
      <c r="X62" s="55">
        <v>1</v>
      </c>
      <c r="Y62" s="54">
        <v>9000</v>
      </c>
      <c r="Z62" s="54">
        <f t="shared" si="13"/>
        <v>0</v>
      </c>
      <c r="AA62" s="54"/>
      <c r="AB62" s="54"/>
      <c r="AC62" s="100"/>
      <c r="AD62" s="295"/>
    </row>
    <row r="63" spans="1:30" s="66" customFormat="1" x14ac:dyDescent="0.5">
      <c r="A63" s="61">
        <v>53</v>
      </c>
      <c r="B63" s="62" t="s">
        <v>202</v>
      </c>
      <c r="C63" s="63"/>
      <c r="D63" s="63"/>
      <c r="E63" s="64">
        <v>1</v>
      </c>
      <c r="F63" s="64">
        <v>0</v>
      </c>
      <c r="G63" s="64">
        <f>(U63+V63+W187+W63)*X63*12</f>
        <v>108000</v>
      </c>
      <c r="H63" s="64">
        <v>1</v>
      </c>
      <c r="I63" s="64">
        <v>1</v>
      </c>
      <c r="J63" s="64">
        <v>1</v>
      </c>
      <c r="K63" s="65" t="s">
        <v>69</v>
      </c>
      <c r="L63" s="65" t="s">
        <v>69</v>
      </c>
      <c r="M63" s="65" t="s">
        <v>69</v>
      </c>
      <c r="N63" s="64"/>
      <c r="O63" s="64"/>
      <c r="P63" s="64">
        <f t="shared" si="10"/>
        <v>0</v>
      </c>
      <c r="Q63" s="64"/>
      <c r="R63" s="64"/>
      <c r="S63" s="64">
        <f t="shared" si="11"/>
        <v>108000</v>
      </c>
      <c r="T63" s="300" t="s">
        <v>73</v>
      </c>
      <c r="U63" s="54">
        <v>9000</v>
      </c>
      <c r="V63" s="54"/>
      <c r="W63" s="54"/>
      <c r="X63" s="55">
        <v>1</v>
      </c>
      <c r="Y63" s="54">
        <v>9000</v>
      </c>
      <c r="Z63" s="54">
        <f t="shared" si="13"/>
        <v>0</v>
      </c>
      <c r="AA63" s="54"/>
      <c r="AB63" s="54"/>
      <c r="AC63" s="100"/>
      <c r="AD63" s="295"/>
    </row>
    <row r="64" spans="1:30" s="66" customFormat="1" x14ac:dyDescent="0.5">
      <c r="A64" s="70"/>
      <c r="B64" s="71" t="s">
        <v>62</v>
      </c>
      <c r="C64" s="72"/>
      <c r="D64" s="72"/>
      <c r="E64" s="73">
        <f>SUM(E39:E63)</f>
        <v>25</v>
      </c>
      <c r="F64" s="73">
        <f t="shared" ref="F64:R64" si="17">SUM(F39:F63)</f>
        <v>23</v>
      </c>
      <c r="G64" s="73">
        <f>SUM(G39:G63)</f>
        <v>3117480</v>
      </c>
      <c r="H64" s="73">
        <f t="shared" si="17"/>
        <v>25</v>
      </c>
      <c r="I64" s="73">
        <f t="shared" si="17"/>
        <v>25</v>
      </c>
      <c r="J64" s="73">
        <f t="shared" si="17"/>
        <v>25</v>
      </c>
      <c r="K64" s="73">
        <f t="shared" si="17"/>
        <v>0</v>
      </c>
      <c r="L64" s="73">
        <f t="shared" si="17"/>
        <v>0</v>
      </c>
      <c r="M64" s="73">
        <f t="shared" si="17"/>
        <v>0</v>
      </c>
      <c r="N64" s="73">
        <f t="shared" si="17"/>
        <v>0</v>
      </c>
      <c r="O64" s="73">
        <f t="shared" si="17"/>
        <v>0</v>
      </c>
      <c r="P64" s="73">
        <f>SUM(P39:P63)</f>
        <v>37440</v>
      </c>
      <c r="Q64" s="73">
        <f t="shared" si="17"/>
        <v>0</v>
      </c>
      <c r="R64" s="73">
        <f t="shared" si="17"/>
        <v>0</v>
      </c>
      <c r="S64" s="73">
        <f>SUM(S39:S63)</f>
        <v>3154920</v>
      </c>
      <c r="T64" s="74"/>
      <c r="U64" s="54"/>
      <c r="V64" s="54"/>
      <c r="W64" s="54"/>
      <c r="X64" s="55"/>
      <c r="Y64" s="54"/>
      <c r="Z64" s="54"/>
      <c r="AA64" s="54"/>
      <c r="AB64" s="54"/>
      <c r="AC64" s="100"/>
    </row>
    <row r="65" spans="1:29" s="66" customFormat="1" x14ac:dyDescent="0.5">
      <c r="A65" s="61"/>
      <c r="B65" s="67" t="s">
        <v>109</v>
      </c>
      <c r="C65" s="63"/>
      <c r="D65" s="63"/>
      <c r="E65" s="64"/>
      <c r="F65" s="64"/>
      <c r="G65" s="64"/>
      <c r="H65" s="64"/>
      <c r="I65" s="64"/>
      <c r="J65" s="64"/>
      <c r="K65" s="65"/>
      <c r="L65" s="65"/>
      <c r="M65" s="65"/>
      <c r="N65" s="64"/>
      <c r="O65" s="64"/>
      <c r="P65" s="64"/>
      <c r="Q65" s="64"/>
      <c r="R65" s="64"/>
      <c r="S65" s="64"/>
      <c r="T65" s="62"/>
      <c r="U65" s="54"/>
      <c r="V65" s="54"/>
      <c r="W65" s="54"/>
      <c r="X65" s="55"/>
      <c r="Y65" s="54"/>
      <c r="Z65" s="54"/>
      <c r="AA65" s="54"/>
      <c r="AB65" s="54"/>
      <c r="AC65" s="100"/>
    </row>
    <row r="66" spans="1:29" s="66" customFormat="1" x14ac:dyDescent="0.5">
      <c r="A66" s="61">
        <v>54</v>
      </c>
      <c r="B66" s="62" t="s">
        <v>566</v>
      </c>
      <c r="C66" s="63">
        <v>712042101001</v>
      </c>
      <c r="D66" s="63" t="s">
        <v>499</v>
      </c>
      <c r="E66" s="64">
        <v>1</v>
      </c>
      <c r="F66" s="64">
        <v>1</v>
      </c>
      <c r="G66" s="64">
        <f>(U66+V66+W163+W66)*X66*12</f>
        <v>848400</v>
      </c>
      <c r="H66" s="64">
        <v>1</v>
      </c>
      <c r="I66" s="64">
        <v>1</v>
      </c>
      <c r="J66" s="64">
        <v>1</v>
      </c>
      <c r="K66" s="65" t="s">
        <v>69</v>
      </c>
      <c r="L66" s="65" t="s">
        <v>69</v>
      </c>
      <c r="M66" s="65" t="s">
        <v>69</v>
      </c>
      <c r="N66" s="64"/>
      <c r="O66" s="64"/>
      <c r="P66" s="64">
        <f t="shared" ref="P66:P77" si="18">(Y66-U66)*12*X66</f>
        <v>23520</v>
      </c>
      <c r="Q66" s="64"/>
      <c r="R66" s="64"/>
      <c r="S66" s="64">
        <f t="shared" ref="S66:S77" si="19">G66+P66</f>
        <v>871920</v>
      </c>
      <c r="T66" s="203" t="s">
        <v>567</v>
      </c>
      <c r="U66" s="54">
        <v>59500</v>
      </c>
      <c r="V66" s="54">
        <v>5600</v>
      </c>
      <c r="W66" s="54">
        <v>5600</v>
      </c>
      <c r="X66" s="55">
        <v>1</v>
      </c>
      <c r="Y66" s="54">
        <v>61460</v>
      </c>
      <c r="Z66" s="54">
        <f t="shared" ref="Z66:Z77" si="20">(Y66-U66)</f>
        <v>1960</v>
      </c>
      <c r="AA66" s="54"/>
      <c r="AB66" s="54"/>
      <c r="AC66" s="100"/>
    </row>
    <row r="67" spans="1:29" s="66" customFormat="1" x14ac:dyDescent="0.5">
      <c r="A67" s="61">
        <v>55</v>
      </c>
      <c r="B67" s="75" t="s">
        <v>568</v>
      </c>
      <c r="C67" s="63">
        <v>712042101003</v>
      </c>
      <c r="D67" s="63" t="s">
        <v>503</v>
      </c>
      <c r="E67" s="64">
        <v>1</v>
      </c>
      <c r="F67" s="64">
        <v>1</v>
      </c>
      <c r="G67" s="64">
        <f>(U67+V67+W164+W67)*X67*12</f>
        <v>493560</v>
      </c>
      <c r="H67" s="64">
        <v>1</v>
      </c>
      <c r="I67" s="64">
        <v>1</v>
      </c>
      <c r="J67" s="64">
        <v>1</v>
      </c>
      <c r="K67" s="65" t="s">
        <v>69</v>
      </c>
      <c r="L67" s="65" t="s">
        <v>69</v>
      </c>
      <c r="M67" s="65" t="s">
        <v>69</v>
      </c>
      <c r="N67" s="64"/>
      <c r="O67" s="64"/>
      <c r="P67" s="64">
        <f t="shared" si="18"/>
        <v>15240</v>
      </c>
      <c r="Q67" s="64"/>
      <c r="R67" s="64"/>
      <c r="S67" s="64">
        <f t="shared" si="19"/>
        <v>508800</v>
      </c>
      <c r="T67" s="203" t="s">
        <v>569</v>
      </c>
      <c r="U67" s="54">
        <v>39630</v>
      </c>
      <c r="V67" s="54">
        <v>1500</v>
      </c>
      <c r="W67" s="54"/>
      <c r="X67" s="55">
        <v>1</v>
      </c>
      <c r="Y67" s="54">
        <v>40900</v>
      </c>
      <c r="Z67" s="54">
        <f t="shared" si="20"/>
        <v>1270</v>
      </c>
      <c r="AA67" s="54"/>
      <c r="AB67" s="54"/>
      <c r="AC67" s="100"/>
    </row>
    <row r="68" spans="1:29" s="66" customFormat="1" x14ac:dyDescent="0.5">
      <c r="A68" s="61">
        <v>56</v>
      </c>
      <c r="B68" s="75" t="s">
        <v>570</v>
      </c>
      <c r="C68" s="63">
        <v>712042101002</v>
      </c>
      <c r="D68" s="63" t="s">
        <v>503</v>
      </c>
      <c r="E68" s="64">
        <v>1</v>
      </c>
      <c r="F68" s="64">
        <v>0</v>
      </c>
      <c r="G68" s="64">
        <f>(U68+V68+W165+W68)*X68*12</f>
        <v>411600</v>
      </c>
      <c r="H68" s="64">
        <v>1</v>
      </c>
      <c r="I68" s="64">
        <v>1</v>
      </c>
      <c r="J68" s="64">
        <v>1</v>
      </c>
      <c r="K68" s="65" t="s">
        <v>69</v>
      </c>
      <c r="L68" s="65"/>
      <c r="M68" s="65" t="s">
        <v>69</v>
      </c>
      <c r="N68" s="64"/>
      <c r="O68" s="64"/>
      <c r="P68" s="64">
        <f t="shared" si="18"/>
        <v>0</v>
      </c>
      <c r="Q68" s="64"/>
      <c r="R68" s="64"/>
      <c r="S68" s="64">
        <f t="shared" si="19"/>
        <v>411600</v>
      </c>
      <c r="T68" s="300" t="s">
        <v>73</v>
      </c>
      <c r="U68" s="54">
        <v>32800</v>
      </c>
      <c r="V68" s="54">
        <v>1500</v>
      </c>
      <c r="W68" s="54"/>
      <c r="X68" s="55">
        <v>1</v>
      </c>
      <c r="Y68" s="54">
        <v>32800</v>
      </c>
      <c r="Z68" s="54">
        <f t="shared" si="20"/>
        <v>0</v>
      </c>
      <c r="AA68" s="54"/>
      <c r="AB68" s="54"/>
      <c r="AC68" s="100"/>
    </row>
    <row r="69" spans="1:29" s="66" customFormat="1" x14ac:dyDescent="0.5">
      <c r="A69" s="61">
        <v>57</v>
      </c>
      <c r="B69" s="62" t="s">
        <v>571</v>
      </c>
      <c r="C69" s="63">
        <v>712043101002</v>
      </c>
      <c r="D69" s="63" t="s">
        <v>506</v>
      </c>
      <c r="E69" s="64">
        <v>1</v>
      </c>
      <c r="F69" s="64">
        <v>1</v>
      </c>
      <c r="G69" s="64">
        <f>(U69+V69+W166+W69)*X69*12</f>
        <v>284520</v>
      </c>
      <c r="H69" s="64">
        <v>1</v>
      </c>
      <c r="I69" s="64">
        <v>1</v>
      </c>
      <c r="J69" s="64">
        <v>1</v>
      </c>
      <c r="K69" s="65" t="s">
        <v>69</v>
      </c>
      <c r="L69" s="65" t="s">
        <v>69</v>
      </c>
      <c r="M69" s="65" t="s">
        <v>69</v>
      </c>
      <c r="N69" s="64"/>
      <c r="O69" s="64"/>
      <c r="P69" s="64">
        <f t="shared" si="18"/>
        <v>9240</v>
      </c>
      <c r="Q69" s="64"/>
      <c r="R69" s="64"/>
      <c r="S69" s="64">
        <f t="shared" si="19"/>
        <v>293760</v>
      </c>
      <c r="T69" s="203" t="s">
        <v>572</v>
      </c>
      <c r="U69" s="54">
        <v>23710</v>
      </c>
      <c r="V69" s="54"/>
      <c r="W69" s="54"/>
      <c r="X69" s="55">
        <v>1</v>
      </c>
      <c r="Y69" s="54">
        <v>24480</v>
      </c>
      <c r="Z69" s="54">
        <f t="shared" si="20"/>
        <v>770</v>
      </c>
      <c r="AA69" s="54"/>
      <c r="AB69" s="54"/>
      <c r="AC69" s="100"/>
    </row>
    <row r="70" spans="1:29" s="66" customFormat="1" x14ac:dyDescent="0.5">
      <c r="A70" s="61">
        <v>58</v>
      </c>
      <c r="B70" s="62" t="s">
        <v>571</v>
      </c>
      <c r="C70" s="63">
        <v>712043101002</v>
      </c>
      <c r="D70" s="63" t="s">
        <v>506</v>
      </c>
      <c r="E70" s="64">
        <v>1</v>
      </c>
      <c r="F70" s="64">
        <v>1</v>
      </c>
      <c r="G70" s="64">
        <f>(U70+V70+W179+W70)*X70*12</f>
        <v>262560</v>
      </c>
      <c r="H70" s="64">
        <v>1</v>
      </c>
      <c r="I70" s="64">
        <v>1</v>
      </c>
      <c r="J70" s="64">
        <v>1</v>
      </c>
      <c r="K70" s="65" t="s">
        <v>69</v>
      </c>
      <c r="L70" s="65" t="s">
        <v>69</v>
      </c>
      <c r="M70" s="65" t="s">
        <v>69</v>
      </c>
      <c r="N70" s="64"/>
      <c r="O70" s="64"/>
      <c r="P70" s="64">
        <f t="shared" si="18"/>
        <v>8640</v>
      </c>
      <c r="Q70" s="64"/>
      <c r="R70" s="64"/>
      <c r="S70" s="64">
        <f t="shared" si="19"/>
        <v>271200</v>
      </c>
      <c r="T70" s="203" t="s">
        <v>573</v>
      </c>
      <c r="U70" s="54">
        <v>21880</v>
      </c>
      <c r="V70" s="54"/>
      <c r="W70" s="54"/>
      <c r="X70" s="55">
        <v>1</v>
      </c>
      <c r="Y70" s="54">
        <v>22600</v>
      </c>
      <c r="Z70" s="54">
        <f t="shared" si="20"/>
        <v>720</v>
      </c>
      <c r="AA70" s="54"/>
      <c r="AB70" s="54"/>
      <c r="AC70" s="100"/>
    </row>
    <row r="71" spans="1:29" s="66" customFormat="1" x14ac:dyDescent="0.5">
      <c r="A71" s="61">
        <v>59</v>
      </c>
      <c r="B71" s="62" t="s">
        <v>574</v>
      </c>
      <c r="C71" s="63">
        <v>712043201001</v>
      </c>
      <c r="D71" s="63" t="s">
        <v>506</v>
      </c>
      <c r="E71" s="64">
        <v>1</v>
      </c>
      <c r="F71" s="64">
        <v>1</v>
      </c>
      <c r="G71" s="64">
        <f>(U71+V71+W181+W71)*X71*12</f>
        <v>323040</v>
      </c>
      <c r="H71" s="64">
        <v>1</v>
      </c>
      <c r="I71" s="64">
        <v>1</v>
      </c>
      <c r="J71" s="64">
        <v>1</v>
      </c>
      <c r="K71" s="65" t="s">
        <v>69</v>
      </c>
      <c r="L71" s="65" t="s">
        <v>69</v>
      </c>
      <c r="M71" s="65" t="s">
        <v>69</v>
      </c>
      <c r="N71" s="64"/>
      <c r="O71" s="64"/>
      <c r="P71" s="64">
        <f t="shared" si="18"/>
        <v>10560</v>
      </c>
      <c r="Q71" s="64"/>
      <c r="R71" s="64"/>
      <c r="S71" s="64">
        <f t="shared" si="19"/>
        <v>333600</v>
      </c>
      <c r="T71" s="203" t="s">
        <v>575</v>
      </c>
      <c r="U71" s="54">
        <v>26920</v>
      </c>
      <c r="V71" s="54"/>
      <c r="W71" s="54"/>
      <c r="X71" s="55">
        <v>1</v>
      </c>
      <c r="Y71" s="54">
        <v>27800</v>
      </c>
      <c r="Z71" s="54">
        <f t="shared" si="20"/>
        <v>880</v>
      </c>
      <c r="AA71" s="54"/>
      <c r="AB71" s="54"/>
      <c r="AC71" s="100"/>
    </row>
    <row r="72" spans="1:29" s="66" customFormat="1" x14ac:dyDescent="0.5">
      <c r="A72" s="61">
        <v>60</v>
      </c>
      <c r="B72" s="62" t="s">
        <v>574</v>
      </c>
      <c r="C72" s="63">
        <v>712043201002</v>
      </c>
      <c r="D72" s="63" t="s">
        <v>506</v>
      </c>
      <c r="E72" s="64">
        <v>1</v>
      </c>
      <c r="F72" s="64">
        <v>1</v>
      </c>
      <c r="G72" s="64">
        <f>(U72+V72+W182+W72)*X72*12</f>
        <v>312480</v>
      </c>
      <c r="H72" s="64">
        <v>1</v>
      </c>
      <c r="I72" s="64">
        <v>1</v>
      </c>
      <c r="J72" s="64">
        <v>1</v>
      </c>
      <c r="K72" s="65" t="s">
        <v>69</v>
      </c>
      <c r="L72" s="65" t="s">
        <v>69</v>
      </c>
      <c r="M72" s="65" t="s">
        <v>69</v>
      </c>
      <c r="N72" s="64"/>
      <c r="O72" s="64"/>
      <c r="P72" s="64">
        <f t="shared" si="18"/>
        <v>8400</v>
      </c>
      <c r="Q72" s="64"/>
      <c r="R72" s="64"/>
      <c r="S72" s="64">
        <f t="shared" si="19"/>
        <v>320880</v>
      </c>
      <c r="T72" s="203" t="s">
        <v>576</v>
      </c>
      <c r="U72" s="54">
        <v>20440</v>
      </c>
      <c r="V72" s="54"/>
      <c r="W72" s="54"/>
      <c r="X72" s="55">
        <v>1</v>
      </c>
      <c r="Y72" s="54">
        <v>21140</v>
      </c>
      <c r="Z72" s="54">
        <f t="shared" si="20"/>
        <v>700</v>
      </c>
      <c r="AA72" s="54"/>
      <c r="AB72" s="54"/>
      <c r="AC72" s="100"/>
    </row>
    <row r="73" spans="1:29" s="66" customFormat="1" x14ac:dyDescent="0.5">
      <c r="A73" s="61">
        <v>61</v>
      </c>
      <c r="B73" s="62" t="s">
        <v>516</v>
      </c>
      <c r="C73" s="63">
        <v>712044101007</v>
      </c>
      <c r="D73" s="63" t="s">
        <v>517</v>
      </c>
      <c r="E73" s="64">
        <v>1</v>
      </c>
      <c r="F73" s="64">
        <v>1</v>
      </c>
      <c r="G73" s="64">
        <f>(U73+V73+W184+W73)*X73*12</f>
        <v>318960</v>
      </c>
      <c r="H73" s="64">
        <v>1</v>
      </c>
      <c r="I73" s="64">
        <v>1</v>
      </c>
      <c r="J73" s="64">
        <v>1</v>
      </c>
      <c r="K73" s="65" t="s">
        <v>69</v>
      </c>
      <c r="L73" s="65" t="s">
        <v>69</v>
      </c>
      <c r="M73" s="65" t="s">
        <v>69</v>
      </c>
      <c r="N73" s="64"/>
      <c r="O73" s="64"/>
      <c r="P73" s="64">
        <f t="shared" si="18"/>
        <v>10920</v>
      </c>
      <c r="Q73" s="64"/>
      <c r="R73" s="64"/>
      <c r="S73" s="64">
        <f t="shared" si="19"/>
        <v>329880</v>
      </c>
      <c r="T73" s="203" t="s">
        <v>577</v>
      </c>
      <c r="U73" s="54">
        <v>26580</v>
      </c>
      <c r="V73" s="54"/>
      <c r="W73" s="54"/>
      <c r="X73" s="55">
        <v>1</v>
      </c>
      <c r="Y73" s="54">
        <v>27490</v>
      </c>
      <c r="Z73" s="54">
        <f t="shared" si="20"/>
        <v>910</v>
      </c>
      <c r="AA73" s="54"/>
      <c r="AB73" s="54"/>
      <c r="AC73" s="100"/>
    </row>
    <row r="74" spans="1:29" s="66" customFormat="1" x14ac:dyDescent="0.5">
      <c r="A74" s="61">
        <v>62</v>
      </c>
      <c r="B74" s="62" t="s">
        <v>516</v>
      </c>
      <c r="C74" s="63">
        <v>712044101008</v>
      </c>
      <c r="D74" s="63" t="s">
        <v>517</v>
      </c>
      <c r="E74" s="64">
        <v>1</v>
      </c>
      <c r="F74" s="64">
        <v>1</v>
      </c>
      <c r="G74" s="64">
        <f>(U74+V74+W185+W74)*X74*12</f>
        <v>307920</v>
      </c>
      <c r="H74" s="64">
        <v>1</v>
      </c>
      <c r="I74" s="64">
        <v>1</v>
      </c>
      <c r="J74" s="64">
        <v>1</v>
      </c>
      <c r="K74" s="65" t="s">
        <v>69</v>
      </c>
      <c r="L74" s="65" t="s">
        <v>69</v>
      </c>
      <c r="M74" s="65" t="s">
        <v>69</v>
      </c>
      <c r="N74" s="64"/>
      <c r="O74" s="64"/>
      <c r="P74" s="64">
        <f t="shared" si="18"/>
        <v>11040</v>
      </c>
      <c r="Q74" s="64"/>
      <c r="R74" s="64"/>
      <c r="S74" s="64">
        <f t="shared" si="19"/>
        <v>318960</v>
      </c>
      <c r="T74" s="203" t="s">
        <v>578</v>
      </c>
      <c r="U74" s="54">
        <v>25660</v>
      </c>
      <c r="V74" s="54"/>
      <c r="W74" s="54"/>
      <c r="X74" s="55">
        <v>1</v>
      </c>
      <c r="Y74" s="54">
        <v>26580</v>
      </c>
      <c r="Z74" s="54">
        <f t="shared" si="20"/>
        <v>920</v>
      </c>
      <c r="AA74" s="54"/>
      <c r="AB74" s="54"/>
      <c r="AC74" s="100"/>
    </row>
    <row r="75" spans="1:29" s="66" customFormat="1" x14ac:dyDescent="0.5">
      <c r="A75" s="61">
        <v>63</v>
      </c>
      <c r="B75" s="62" t="s">
        <v>579</v>
      </c>
      <c r="C75" s="63">
        <v>712044203002</v>
      </c>
      <c r="D75" s="63" t="s">
        <v>580</v>
      </c>
      <c r="E75" s="64">
        <v>1</v>
      </c>
      <c r="F75" s="64">
        <v>0</v>
      </c>
      <c r="G75" s="64">
        <f>(U75+V75+W186+W75)*X75*12</f>
        <v>297900</v>
      </c>
      <c r="H75" s="64">
        <v>1</v>
      </c>
      <c r="I75" s="64">
        <v>1</v>
      </c>
      <c r="J75" s="64">
        <v>1</v>
      </c>
      <c r="K75" s="65" t="s">
        <v>69</v>
      </c>
      <c r="L75" s="65"/>
      <c r="M75" s="65" t="s">
        <v>69</v>
      </c>
      <c r="N75" s="64"/>
      <c r="O75" s="64"/>
      <c r="P75" s="64">
        <f t="shared" si="18"/>
        <v>0</v>
      </c>
      <c r="Q75" s="64"/>
      <c r="R75" s="64"/>
      <c r="S75" s="64">
        <f t="shared" si="19"/>
        <v>297900</v>
      </c>
      <c r="T75" s="300" t="s">
        <v>73</v>
      </c>
      <c r="U75" s="54">
        <v>24825</v>
      </c>
      <c r="V75" s="54"/>
      <c r="W75" s="54"/>
      <c r="X75" s="55">
        <v>1</v>
      </c>
      <c r="Y75" s="54">
        <v>24825</v>
      </c>
      <c r="Z75" s="54">
        <f t="shared" si="20"/>
        <v>0</v>
      </c>
      <c r="AA75" s="54"/>
      <c r="AB75" s="54"/>
      <c r="AC75" s="100"/>
    </row>
    <row r="76" spans="1:29" s="66" customFormat="1" x14ac:dyDescent="0.5">
      <c r="A76" s="61">
        <v>64</v>
      </c>
      <c r="B76" s="77" t="s">
        <v>581</v>
      </c>
      <c r="C76" s="63">
        <v>712044204001</v>
      </c>
      <c r="D76" s="63" t="s">
        <v>517</v>
      </c>
      <c r="E76" s="64">
        <v>1</v>
      </c>
      <c r="F76" s="64">
        <v>1</v>
      </c>
      <c r="G76" s="64">
        <f>(U76+V76+W187+W76)*X76*12</f>
        <v>275040</v>
      </c>
      <c r="H76" s="64">
        <v>1</v>
      </c>
      <c r="I76" s="64">
        <v>1</v>
      </c>
      <c r="J76" s="64">
        <v>1</v>
      </c>
      <c r="K76" s="65" t="s">
        <v>69</v>
      </c>
      <c r="L76" s="65" t="s">
        <v>69</v>
      </c>
      <c r="M76" s="65" t="s">
        <v>69</v>
      </c>
      <c r="N76" s="64"/>
      <c r="O76" s="64"/>
      <c r="P76" s="64">
        <f t="shared" si="18"/>
        <v>10800</v>
      </c>
      <c r="Q76" s="64"/>
      <c r="R76" s="64"/>
      <c r="S76" s="64">
        <f t="shared" si="19"/>
        <v>285840</v>
      </c>
      <c r="T76" s="203" t="s">
        <v>582</v>
      </c>
      <c r="U76" s="54">
        <v>22920</v>
      </c>
      <c r="V76" s="54"/>
      <c r="W76" s="54"/>
      <c r="X76" s="55">
        <v>1</v>
      </c>
      <c r="Y76" s="54">
        <v>23820</v>
      </c>
      <c r="Z76" s="54">
        <f t="shared" si="20"/>
        <v>900</v>
      </c>
      <c r="AA76" s="54"/>
      <c r="AB76" s="54"/>
      <c r="AC76" s="100"/>
    </row>
    <row r="77" spans="1:29" s="66" customFormat="1" x14ac:dyDescent="0.5">
      <c r="A77" s="61">
        <v>65</v>
      </c>
      <c r="B77" s="62" t="s">
        <v>584</v>
      </c>
      <c r="C77" s="63">
        <v>712044611001</v>
      </c>
      <c r="D77" s="63" t="s">
        <v>585</v>
      </c>
      <c r="E77" s="64">
        <v>1</v>
      </c>
      <c r="F77" s="64">
        <v>1</v>
      </c>
      <c r="G77" s="64">
        <f>(U77+V77+W189+W77)*X77*12</f>
        <v>288120</v>
      </c>
      <c r="H77" s="64">
        <v>1</v>
      </c>
      <c r="I77" s="64">
        <v>1</v>
      </c>
      <c r="J77" s="64">
        <v>1</v>
      </c>
      <c r="K77" s="65" t="s">
        <v>69</v>
      </c>
      <c r="L77" s="65" t="s">
        <v>69</v>
      </c>
      <c r="M77" s="65" t="s">
        <v>69</v>
      </c>
      <c r="N77" s="64"/>
      <c r="O77" s="64"/>
      <c r="P77" s="64">
        <f t="shared" si="18"/>
        <v>11520</v>
      </c>
      <c r="Q77" s="64"/>
      <c r="R77" s="64"/>
      <c r="S77" s="64">
        <f t="shared" si="19"/>
        <v>299640</v>
      </c>
      <c r="T77" s="203" t="s">
        <v>586</v>
      </c>
      <c r="U77" s="54">
        <v>24010</v>
      </c>
      <c r="V77" s="54"/>
      <c r="W77" s="54"/>
      <c r="X77" s="55">
        <v>1</v>
      </c>
      <c r="Y77" s="54">
        <v>24970</v>
      </c>
      <c r="Z77" s="54">
        <f t="shared" si="20"/>
        <v>960</v>
      </c>
      <c r="AA77" s="54"/>
      <c r="AB77" s="54"/>
      <c r="AC77" s="100"/>
    </row>
    <row r="78" spans="1:29" s="66" customFormat="1" x14ac:dyDescent="0.5">
      <c r="A78" s="70"/>
      <c r="B78" s="71" t="s">
        <v>62</v>
      </c>
      <c r="C78" s="72"/>
      <c r="D78" s="72"/>
      <c r="E78" s="73">
        <f>SUM(E66:E77)</f>
        <v>12</v>
      </c>
      <c r="F78" s="73">
        <f t="shared" ref="F78:R78" si="21">SUM(F66:F77)</f>
        <v>10</v>
      </c>
      <c r="G78" s="73">
        <f>SUM(G66:G77)</f>
        <v>4424100</v>
      </c>
      <c r="H78" s="73">
        <f t="shared" si="21"/>
        <v>12</v>
      </c>
      <c r="I78" s="73">
        <f t="shared" si="21"/>
        <v>12</v>
      </c>
      <c r="J78" s="73">
        <f t="shared" si="21"/>
        <v>12</v>
      </c>
      <c r="K78" s="73">
        <f t="shared" si="21"/>
        <v>0</v>
      </c>
      <c r="L78" s="73">
        <f t="shared" si="21"/>
        <v>0</v>
      </c>
      <c r="M78" s="73">
        <f t="shared" si="21"/>
        <v>0</v>
      </c>
      <c r="N78" s="73">
        <f t="shared" si="21"/>
        <v>0</v>
      </c>
      <c r="O78" s="73">
        <f t="shared" si="21"/>
        <v>0</v>
      </c>
      <c r="P78" s="73">
        <f>SUM(P66:P77)</f>
        <v>119880</v>
      </c>
      <c r="Q78" s="73">
        <f t="shared" si="21"/>
        <v>0</v>
      </c>
      <c r="R78" s="73">
        <f t="shared" si="21"/>
        <v>0</v>
      </c>
      <c r="S78" s="73">
        <f>SUM(S66:S77)</f>
        <v>4543980</v>
      </c>
      <c r="T78" s="74"/>
      <c r="U78" s="54"/>
      <c r="V78" s="54"/>
      <c r="W78" s="54"/>
      <c r="X78" s="55"/>
      <c r="Y78" s="54"/>
      <c r="Z78" s="54"/>
      <c r="AA78" s="54"/>
      <c r="AB78" s="54"/>
      <c r="AC78" s="100"/>
    </row>
    <row r="79" spans="1:29" s="66" customFormat="1" x14ac:dyDescent="0.5">
      <c r="A79" s="61"/>
      <c r="B79" s="67" t="s">
        <v>136</v>
      </c>
      <c r="C79" s="63"/>
      <c r="D79" s="63"/>
      <c r="E79" s="64"/>
      <c r="F79" s="64"/>
      <c r="G79" s="64"/>
      <c r="H79" s="64"/>
      <c r="I79" s="64"/>
      <c r="J79" s="64"/>
      <c r="K79" s="65"/>
      <c r="L79" s="65"/>
      <c r="M79" s="65"/>
      <c r="N79" s="64"/>
      <c r="O79" s="64"/>
      <c r="P79" s="64"/>
      <c r="Q79" s="64"/>
      <c r="R79" s="64"/>
      <c r="S79" s="64"/>
      <c r="T79" s="62"/>
      <c r="U79" s="54"/>
      <c r="V79" s="54"/>
      <c r="W79" s="54"/>
      <c r="X79" s="55"/>
      <c r="Y79" s="54"/>
      <c r="Z79" s="54"/>
      <c r="AA79" s="54"/>
      <c r="AB79" s="54"/>
      <c r="AC79" s="100"/>
    </row>
    <row r="80" spans="1:29" s="66" customFormat="1" x14ac:dyDescent="0.5">
      <c r="A80" s="61">
        <v>66</v>
      </c>
      <c r="B80" s="62" t="s">
        <v>110</v>
      </c>
      <c r="C80" s="63"/>
      <c r="D80" s="63"/>
      <c r="E80" s="64">
        <v>1</v>
      </c>
      <c r="F80" s="64">
        <v>1</v>
      </c>
      <c r="G80" s="64">
        <f>(U80+V80+W191+W80)*X80*12</f>
        <v>178200</v>
      </c>
      <c r="H80" s="64">
        <v>1</v>
      </c>
      <c r="I80" s="64">
        <v>1</v>
      </c>
      <c r="J80" s="64">
        <v>1</v>
      </c>
      <c r="K80" s="65" t="s">
        <v>69</v>
      </c>
      <c r="L80" s="65" t="s">
        <v>69</v>
      </c>
      <c r="M80" s="65" t="s">
        <v>69</v>
      </c>
      <c r="N80" s="64"/>
      <c r="O80" s="64"/>
      <c r="P80" s="64">
        <f>(Y80-U80)*12*X80</f>
        <v>7080</v>
      </c>
      <c r="Q80" s="64"/>
      <c r="R80" s="64"/>
      <c r="S80" s="64">
        <f>G80+P80</f>
        <v>185280</v>
      </c>
      <c r="T80" s="203" t="s">
        <v>590</v>
      </c>
      <c r="U80" s="54">
        <v>14850</v>
      </c>
      <c r="V80" s="54"/>
      <c r="W80" s="54"/>
      <c r="X80" s="55">
        <v>1</v>
      </c>
      <c r="Y80" s="54">
        <v>15440</v>
      </c>
      <c r="Z80" s="54">
        <f>(Y80-U80)</f>
        <v>590</v>
      </c>
      <c r="AA80" s="54"/>
      <c r="AB80" s="54"/>
      <c r="AC80" s="100"/>
    </row>
    <row r="81" spans="1:30" s="66" customFormat="1" x14ac:dyDescent="0.5">
      <c r="A81" s="70"/>
      <c r="B81" s="71" t="s">
        <v>62</v>
      </c>
      <c r="C81" s="72"/>
      <c r="D81" s="72"/>
      <c r="E81" s="73">
        <f>SUM(E80:E80)</f>
        <v>1</v>
      </c>
      <c r="F81" s="73">
        <f t="shared" ref="F81:R81" si="22">SUM(F80:F80)</f>
        <v>1</v>
      </c>
      <c r="G81" s="73">
        <f>SUM(G80:G80)</f>
        <v>178200</v>
      </c>
      <c r="H81" s="73">
        <f t="shared" si="22"/>
        <v>1</v>
      </c>
      <c r="I81" s="73">
        <f t="shared" si="22"/>
        <v>1</v>
      </c>
      <c r="J81" s="73">
        <f t="shared" si="22"/>
        <v>1</v>
      </c>
      <c r="K81" s="73">
        <f t="shared" si="22"/>
        <v>0</v>
      </c>
      <c r="L81" s="73">
        <f t="shared" si="22"/>
        <v>0</v>
      </c>
      <c r="M81" s="73">
        <f t="shared" si="22"/>
        <v>0</v>
      </c>
      <c r="N81" s="73">
        <f t="shared" si="22"/>
        <v>0</v>
      </c>
      <c r="O81" s="73">
        <f t="shared" si="22"/>
        <v>0</v>
      </c>
      <c r="P81" s="73">
        <f>SUM(P80:P80)</f>
        <v>7080</v>
      </c>
      <c r="Q81" s="73">
        <f t="shared" si="22"/>
        <v>0</v>
      </c>
      <c r="R81" s="73">
        <f t="shared" si="22"/>
        <v>0</v>
      </c>
      <c r="S81" s="73">
        <f>SUM(S80:S80)</f>
        <v>185280</v>
      </c>
      <c r="T81" s="74"/>
      <c r="U81" s="54"/>
      <c r="V81" s="54"/>
      <c r="W81" s="54"/>
      <c r="X81" s="55"/>
      <c r="Y81" s="54"/>
      <c r="Z81" s="54"/>
      <c r="AA81" s="54"/>
      <c r="AB81" s="54"/>
      <c r="AC81" s="100"/>
    </row>
    <row r="82" spans="1:30" s="66" customFormat="1" x14ac:dyDescent="0.5">
      <c r="A82" s="61"/>
      <c r="B82" s="67" t="s">
        <v>81</v>
      </c>
      <c r="C82" s="63"/>
      <c r="D82" s="63"/>
      <c r="E82" s="64"/>
      <c r="F82" s="64"/>
      <c r="G82" s="64"/>
      <c r="H82" s="64"/>
      <c r="I82" s="64"/>
      <c r="J82" s="64"/>
      <c r="K82" s="65"/>
      <c r="L82" s="65"/>
      <c r="M82" s="65"/>
      <c r="N82" s="64"/>
      <c r="O82" s="64"/>
      <c r="P82" s="64"/>
      <c r="Q82" s="64"/>
      <c r="R82" s="64"/>
      <c r="S82" s="64"/>
      <c r="T82" s="62"/>
      <c r="U82" s="54"/>
      <c r="V82" s="54"/>
      <c r="W82" s="54"/>
      <c r="X82" s="55"/>
      <c r="Y82" s="54"/>
      <c r="Z82" s="54"/>
      <c r="AA82" s="54"/>
      <c r="AB82" s="54"/>
      <c r="AC82" s="100"/>
    </row>
    <row r="83" spans="1:30" s="66" customFormat="1" x14ac:dyDescent="0.5">
      <c r="A83" s="61">
        <v>67</v>
      </c>
      <c r="B83" s="62" t="s">
        <v>595</v>
      </c>
      <c r="C83" s="63"/>
      <c r="D83" s="63"/>
      <c r="E83" s="64">
        <v>1</v>
      </c>
      <c r="F83" s="64">
        <v>1</v>
      </c>
      <c r="G83" s="64">
        <f t="shared" ref="G83:G98" si="23">(U83+V83+W200+W83)*X83*12</f>
        <v>187200</v>
      </c>
      <c r="H83" s="64">
        <v>1</v>
      </c>
      <c r="I83" s="64">
        <v>1</v>
      </c>
      <c r="J83" s="64">
        <v>1</v>
      </c>
      <c r="K83" s="65" t="s">
        <v>69</v>
      </c>
      <c r="L83" s="65" t="s">
        <v>69</v>
      </c>
      <c r="M83" s="65" t="s">
        <v>69</v>
      </c>
      <c r="N83" s="64"/>
      <c r="O83" s="64"/>
      <c r="P83" s="64">
        <f>(Y83-U83)*12*X83</f>
        <v>7560</v>
      </c>
      <c r="Q83" s="64"/>
      <c r="R83" s="64"/>
      <c r="S83" s="64">
        <f>G83+P83</f>
        <v>194760</v>
      </c>
      <c r="T83" s="203" t="s">
        <v>596</v>
      </c>
      <c r="U83" s="54">
        <v>15600</v>
      </c>
      <c r="V83" s="54"/>
      <c r="W83" s="54"/>
      <c r="X83" s="55">
        <v>1</v>
      </c>
      <c r="Y83" s="54">
        <f>U83+AB83</f>
        <v>16230</v>
      </c>
      <c r="Z83" s="54">
        <f>(Y83-U83)</f>
        <v>630</v>
      </c>
      <c r="AA83" s="54">
        <f>U83*4/100</f>
        <v>624</v>
      </c>
      <c r="AB83" s="54">
        <v>630</v>
      </c>
      <c r="AC83" s="100"/>
    </row>
    <row r="84" spans="1:30" s="66" customFormat="1" x14ac:dyDescent="0.5">
      <c r="A84" s="61">
        <v>68</v>
      </c>
      <c r="B84" s="62" t="s">
        <v>143</v>
      </c>
      <c r="C84" s="63"/>
      <c r="D84" s="63"/>
      <c r="E84" s="64">
        <v>1</v>
      </c>
      <c r="F84" s="64">
        <v>1</v>
      </c>
      <c r="G84" s="64">
        <f t="shared" si="23"/>
        <v>141000</v>
      </c>
      <c r="H84" s="64">
        <v>1</v>
      </c>
      <c r="I84" s="64">
        <v>1</v>
      </c>
      <c r="J84" s="64">
        <v>1</v>
      </c>
      <c r="K84" s="65" t="s">
        <v>69</v>
      </c>
      <c r="L84" s="65" t="s">
        <v>69</v>
      </c>
      <c r="M84" s="65" t="s">
        <v>69</v>
      </c>
      <c r="N84" s="64"/>
      <c r="O84" s="64"/>
      <c r="P84" s="64">
        <f>(Y84-U84)*12*X84</f>
        <v>5640</v>
      </c>
      <c r="Q84" s="64"/>
      <c r="R84" s="64"/>
      <c r="S84" s="64">
        <f>G84+P84</f>
        <v>146640</v>
      </c>
      <c r="T84" s="203" t="s">
        <v>598</v>
      </c>
      <c r="U84" s="54">
        <v>11750</v>
      </c>
      <c r="V84" s="54"/>
      <c r="W84" s="54"/>
      <c r="X84" s="55">
        <v>1</v>
      </c>
      <c r="Y84" s="54">
        <f>U84+AB84</f>
        <v>12220</v>
      </c>
      <c r="Z84" s="54">
        <f>(Y84-U84)</f>
        <v>470</v>
      </c>
      <c r="AA84" s="54">
        <f>U84*4/100</f>
        <v>470</v>
      </c>
      <c r="AB84" s="54">
        <v>470</v>
      </c>
      <c r="AC84" s="100"/>
      <c r="AD84" s="296"/>
    </row>
    <row r="85" spans="1:30" s="66" customFormat="1" x14ac:dyDescent="0.5">
      <c r="A85" s="61">
        <v>69</v>
      </c>
      <c r="B85" s="62" t="s">
        <v>110</v>
      </c>
      <c r="C85" s="63"/>
      <c r="D85" s="63"/>
      <c r="E85" s="64">
        <v>1</v>
      </c>
      <c r="F85" s="64">
        <v>1</v>
      </c>
      <c r="G85" s="64">
        <f t="shared" si="23"/>
        <v>108000</v>
      </c>
      <c r="H85" s="64">
        <v>1</v>
      </c>
      <c r="I85" s="64">
        <v>1</v>
      </c>
      <c r="J85" s="64">
        <v>1</v>
      </c>
      <c r="K85" s="65" t="s">
        <v>69</v>
      </c>
      <c r="L85" s="65" t="s">
        <v>69</v>
      </c>
      <c r="M85" s="65" t="s">
        <v>69</v>
      </c>
      <c r="N85" s="64"/>
      <c r="O85" s="64"/>
      <c r="P85" s="64">
        <f>(Y85-U85)*12*X85</f>
        <v>0</v>
      </c>
      <c r="Q85" s="64"/>
      <c r="R85" s="64"/>
      <c r="S85" s="64">
        <f>G85+P85</f>
        <v>108000</v>
      </c>
      <c r="T85" s="205" t="s">
        <v>591</v>
      </c>
      <c r="U85" s="54">
        <v>9000</v>
      </c>
      <c r="V85" s="54"/>
      <c r="W85" s="54"/>
      <c r="X85" s="55">
        <v>1</v>
      </c>
      <c r="Y85" s="54">
        <v>9000</v>
      </c>
      <c r="Z85" s="54">
        <f>(Y85-U85)</f>
        <v>0</v>
      </c>
      <c r="AA85" s="54"/>
      <c r="AB85" s="54"/>
      <c r="AC85" s="100"/>
      <c r="AD85" s="295"/>
    </row>
    <row r="86" spans="1:30" s="66" customFormat="1" x14ac:dyDescent="0.5">
      <c r="A86" s="61">
        <v>70</v>
      </c>
      <c r="B86" s="62" t="s">
        <v>110</v>
      </c>
      <c r="C86" s="63"/>
      <c r="D86" s="63"/>
      <c r="E86" s="64">
        <v>1</v>
      </c>
      <c r="F86" s="64">
        <v>1</v>
      </c>
      <c r="G86" s="64">
        <f t="shared" si="23"/>
        <v>108000</v>
      </c>
      <c r="H86" s="64">
        <v>1</v>
      </c>
      <c r="I86" s="64">
        <v>1</v>
      </c>
      <c r="J86" s="64">
        <v>1</v>
      </c>
      <c r="K86" s="65" t="s">
        <v>69</v>
      </c>
      <c r="L86" s="65" t="s">
        <v>69</v>
      </c>
      <c r="M86" s="65" t="s">
        <v>69</v>
      </c>
      <c r="N86" s="64"/>
      <c r="O86" s="64"/>
      <c r="P86" s="64">
        <f t="shared" ref="P86:P92" si="24">(Y86-U86)*12*X86</f>
        <v>0</v>
      </c>
      <c r="Q86" s="64"/>
      <c r="R86" s="64"/>
      <c r="S86" s="64">
        <f t="shared" ref="S86:S92" si="25">G86+P86</f>
        <v>108000</v>
      </c>
      <c r="T86" s="292" t="s">
        <v>891</v>
      </c>
      <c r="U86" s="54">
        <v>9000</v>
      </c>
      <c r="V86" s="54"/>
      <c r="W86" s="54"/>
      <c r="X86" s="55">
        <v>1</v>
      </c>
      <c r="Y86" s="54">
        <v>9000</v>
      </c>
      <c r="Z86" s="54">
        <f t="shared" ref="Z86:Z92" si="26">(Y86-U86)</f>
        <v>0</v>
      </c>
      <c r="AA86" s="54"/>
      <c r="AB86" s="54"/>
      <c r="AC86" s="100"/>
      <c r="AD86" s="295"/>
    </row>
    <row r="87" spans="1:30" s="66" customFormat="1" x14ac:dyDescent="0.5">
      <c r="A87" s="61">
        <v>71</v>
      </c>
      <c r="B87" s="62" t="s">
        <v>110</v>
      </c>
      <c r="C87" s="63"/>
      <c r="D87" s="63"/>
      <c r="E87" s="64">
        <v>1</v>
      </c>
      <c r="F87" s="64">
        <v>1</v>
      </c>
      <c r="G87" s="64">
        <f t="shared" si="23"/>
        <v>108000</v>
      </c>
      <c r="H87" s="64">
        <v>1</v>
      </c>
      <c r="I87" s="64">
        <v>1</v>
      </c>
      <c r="J87" s="64">
        <v>1</v>
      </c>
      <c r="K87" s="65" t="s">
        <v>69</v>
      </c>
      <c r="L87" s="65" t="s">
        <v>69</v>
      </c>
      <c r="M87" s="65" t="s">
        <v>69</v>
      </c>
      <c r="N87" s="64"/>
      <c r="O87" s="64"/>
      <c r="P87" s="64">
        <f t="shared" si="24"/>
        <v>0</v>
      </c>
      <c r="Q87" s="64"/>
      <c r="R87" s="64"/>
      <c r="S87" s="64">
        <f t="shared" si="25"/>
        <v>108000</v>
      </c>
      <c r="T87" s="291" t="s">
        <v>893</v>
      </c>
      <c r="U87" s="54">
        <v>9000</v>
      </c>
      <c r="V87" s="54"/>
      <c r="W87" s="54"/>
      <c r="X87" s="55">
        <v>1</v>
      </c>
      <c r="Y87" s="54">
        <v>9000</v>
      </c>
      <c r="Z87" s="54">
        <f t="shared" si="26"/>
        <v>0</v>
      </c>
      <c r="AA87" s="54"/>
      <c r="AB87" s="54"/>
      <c r="AC87" s="100"/>
      <c r="AD87" s="295"/>
    </row>
    <row r="88" spans="1:30" s="66" customFormat="1" x14ac:dyDescent="0.5">
      <c r="A88" s="61">
        <v>72</v>
      </c>
      <c r="B88" s="62" t="s">
        <v>110</v>
      </c>
      <c r="C88" s="63"/>
      <c r="D88" s="63"/>
      <c r="E88" s="64">
        <v>1</v>
      </c>
      <c r="F88" s="64">
        <v>1</v>
      </c>
      <c r="G88" s="64">
        <f t="shared" si="23"/>
        <v>108000</v>
      </c>
      <c r="H88" s="64">
        <v>1</v>
      </c>
      <c r="I88" s="64">
        <v>1</v>
      </c>
      <c r="J88" s="64">
        <v>1</v>
      </c>
      <c r="K88" s="65" t="s">
        <v>69</v>
      </c>
      <c r="L88" s="65" t="s">
        <v>69</v>
      </c>
      <c r="M88" s="65" t="s">
        <v>69</v>
      </c>
      <c r="N88" s="64"/>
      <c r="O88" s="64"/>
      <c r="P88" s="64">
        <f t="shared" si="24"/>
        <v>0</v>
      </c>
      <c r="Q88" s="64"/>
      <c r="R88" s="64"/>
      <c r="S88" s="64">
        <f t="shared" si="25"/>
        <v>108000</v>
      </c>
      <c r="T88" s="205" t="s">
        <v>588</v>
      </c>
      <c r="U88" s="54">
        <v>9000</v>
      </c>
      <c r="V88" s="54"/>
      <c r="W88" s="54"/>
      <c r="X88" s="55">
        <v>1</v>
      </c>
      <c r="Y88" s="54">
        <v>9000</v>
      </c>
      <c r="Z88" s="54">
        <f t="shared" si="26"/>
        <v>0</v>
      </c>
      <c r="AA88" s="54"/>
      <c r="AB88" s="54"/>
      <c r="AC88" s="100"/>
      <c r="AD88" s="295"/>
    </row>
    <row r="89" spans="1:30" s="66" customFormat="1" x14ac:dyDescent="0.5">
      <c r="A89" s="61">
        <v>73</v>
      </c>
      <c r="B89" s="62" t="s">
        <v>110</v>
      </c>
      <c r="C89" s="63"/>
      <c r="D89" s="63"/>
      <c r="E89" s="64">
        <v>1</v>
      </c>
      <c r="F89" s="64">
        <v>1</v>
      </c>
      <c r="G89" s="64">
        <f t="shared" si="23"/>
        <v>108000</v>
      </c>
      <c r="H89" s="64">
        <v>1</v>
      </c>
      <c r="I89" s="64">
        <v>1</v>
      </c>
      <c r="J89" s="64">
        <v>1</v>
      </c>
      <c r="K89" s="65" t="s">
        <v>69</v>
      </c>
      <c r="L89" s="65" t="s">
        <v>69</v>
      </c>
      <c r="M89" s="65" t="s">
        <v>69</v>
      </c>
      <c r="N89" s="64"/>
      <c r="O89" s="64"/>
      <c r="P89" s="64">
        <f t="shared" si="24"/>
        <v>0</v>
      </c>
      <c r="Q89" s="64"/>
      <c r="R89" s="64"/>
      <c r="S89" s="64">
        <f t="shared" si="25"/>
        <v>108000</v>
      </c>
      <c r="T89" s="205" t="s">
        <v>589</v>
      </c>
      <c r="U89" s="54">
        <v>9000</v>
      </c>
      <c r="V89" s="54"/>
      <c r="W89" s="54"/>
      <c r="X89" s="55">
        <v>1</v>
      </c>
      <c r="Y89" s="54">
        <v>9000</v>
      </c>
      <c r="Z89" s="54">
        <f t="shared" si="26"/>
        <v>0</v>
      </c>
      <c r="AA89" s="54"/>
      <c r="AB89" s="54"/>
      <c r="AC89" s="100"/>
      <c r="AD89" s="295"/>
    </row>
    <row r="90" spans="1:30" s="66" customFormat="1" x14ac:dyDescent="0.5">
      <c r="A90" s="61">
        <v>74</v>
      </c>
      <c r="B90" s="62" t="s">
        <v>110</v>
      </c>
      <c r="C90" s="63"/>
      <c r="D90" s="63"/>
      <c r="E90" s="64">
        <v>1</v>
      </c>
      <c r="F90" s="64">
        <v>1</v>
      </c>
      <c r="G90" s="64">
        <f t="shared" si="23"/>
        <v>108000</v>
      </c>
      <c r="H90" s="64">
        <v>1</v>
      </c>
      <c r="I90" s="64">
        <v>1</v>
      </c>
      <c r="J90" s="64">
        <v>1</v>
      </c>
      <c r="K90" s="65" t="s">
        <v>69</v>
      </c>
      <c r="L90" s="65" t="s">
        <v>69</v>
      </c>
      <c r="M90" s="65" t="s">
        <v>69</v>
      </c>
      <c r="N90" s="64"/>
      <c r="O90" s="64"/>
      <c r="P90" s="64">
        <f t="shared" si="24"/>
        <v>0</v>
      </c>
      <c r="Q90" s="64"/>
      <c r="R90" s="64"/>
      <c r="S90" s="64">
        <f t="shared" si="25"/>
        <v>108000</v>
      </c>
      <c r="T90" s="205" t="s">
        <v>773</v>
      </c>
      <c r="U90" s="54">
        <v>9000</v>
      </c>
      <c r="V90" s="54"/>
      <c r="W90" s="54"/>
      <c r="X90" s="55">
        <v>1</v>
      </c>
      <c r="Y90" s="54">
        <v>9000</v>
      </c>
      <c r="Z90" s="54">
        <f t="shared" si="26"/>
        <v>0</v>
      </c>
      <c r="AA90" s="54"/>
      <c r="AB90" s="54"/>
      <c r="AC90" s="100"/>
      <c r="AD90" s="295"/>
    </row>
    <row r="91" spans="1:30" s="66" customFormat="1" x14ac:dyDescent="0.5">
      <c r="A91" s="61">
        <v>75</v>
      </c>
      <c r="B91" s="62" t="s">
        <v>110</v>
      </c>
      <c r="C91" s="63"/>
      <c r="D91" s="63"/>
      <c r="E91" s="64">
        <v>1</v>
      </c>
      <c r="F91" s="64">
        <v>1</v>
      </c>
      <c r="G91" s="64">
        <f t="shared" si="23"/>
        <v>108000</v>
      </c>
      <c r="H91" s="64">
        <v>1</v>
      </c>
      <c r="I91" s="64">
        <v>1</v>
      </c>
      <c r="J91" s="64">
        <v>1</v>
      </c>
      <c r="K91" s="65" t="s">
        <v>69</v>
      </c>
      <c r="L91" s="65" t="s">
        <v>69</v>
      </c>
      <c r="M91" s="65" t="s">
        <v>69</v>
      </c>
      <c r="N91" s="64"/>
      <c r="O91" s="64"/>
      <c r="P91" s="64">
        <f t="shared" si="24"/>
        <v>0</v>
      </c>
      <c r="Q91" s="64"/>
      <c r="R91" s="64"/>
      <c r="S91" s="64">
        <f t="shared" si="25"/>
        <v>108000</v>
      </c>
      <c r="T91" s="205" t="s">
        <v>894</v>
      </c>
      <c r="U91" s="54">
        <v>9000</v>
      </c>
      <c r="V91" s="54"/>
      <c r="W91" s="54"/>
      <c r="X91" s="55">
        <v>1</v>
      </c>
      <c r="Y91" s="54">
        <v>9000</v>
      </c>
      <c r="Z91" s="54">
        <f t="shared" si="26"/>
        <v>0</v>
      </c>
      <c r="AA91" s="54"/>
      <c r="AB91" s="54"/>
      <c r="AC91" s="100"/>
      <c r="AD91" s="297"/>
    </row>
    <row r="92" spans="1:30" s="66" customFormat="1" x14ac:dyDescent="0.5">
      <c r="A92" s="61">
        <v>76</v>
      </c>
      <c r="B92" s="62" t="s">
        <v>110</v>
      </c>
      <c r="C92" s="63"/>
      <c r="D92" s="63"/>
      <c r="E92" s="64">
        <v>1</v>
      </c>
      <c r="F92" s="64">
        <v>1</v>
      </c>
      <c r="G92" s="64">
        <f t="shared" si="23"/>
        <v>108000</v>
      </c>
      <c r="H92" s="64">
        <v>1</v>
      </c>
      <c r="I92" s="64">
        <v>1</v>
      </c>
      <c r="J92" s="64">
        <v>1</v>
      </c>
      <c r="K92" s="65" t="s">
        <v>69</v>
      </c>
      <c r="L92" s="65" t="s">
        <v>69</v>
      </c>
      <c r="M92" s="65" t="s">
        <v>69</v>
      </c>
      <c r="N92" s="64"/>
      <c r="O92" s="64"/>
      <c r="P92" s="64">
        <f t="shared" si="24"/>
        <v>0</v>
      </c>
      <c r="Q92" s="64"/>
      <c r="R92" s="64"/>
      <c r="S92" s="64">
        <f t="shared" si="25"/>
        <v>108000</v>
      </c>
      <c r="T92" s="205" t="s">
        <v>594</v>
      </c>
      <c r="U92" s="54">
        <v>9000</v>
      </c>
      <c r="V92" s="54"/>
      <c r="W92" s="54"/>
      <c r="X92" s="55">
        <v>1</v>
      </c>
      <c r="Y92" s="54">
        <v>9000</v>
      </c>
      <c r="Z92" s="54">
        <f t="shared" si="26"/>
        <v>0</v>
      </c>
      <c r="AA92" s="54"/>
      <c r="AB92" s="54"/>
      <c r="AC92" s="100"/>
      <c r="AD92" s="295"/>
    </row>
    <row r="93" spans="1:30" s="66" customFormat="1" x14ac:dyDescent="0.5">
      <c r="A93" s="61">
        <v>77</v>
      </c>
      <c r="B93" s="62" t="s">
        <v>110</v>
      </c>
      <c r="C93" s="63"/>
      <c r="D93" s="63"/>
      <c r="E93" s="64">
        <v>1</v>
      </c>
      <c r="F93" s="64">
        <v>1</v>
      </c>
      <c r="G93" s="64">
        <f t="shared" si="23"/>
        <v>108000</v>
      </c>
      <c r="H93" s="64">
        <v>1</v>
      </c>
      <c r="I93" s="64">
        <v>1</v>
      </c>
      <c r="J93" s="64">
        <v>1</v>
      </c>
      <c r="K93" s="65" t="s">
        <v>69</v>
      </c>
      <c r="L93" s="65" t="s">
        <v>69</v>
      </c>
      <c r="M93" s="65" t="s">
        <v>69</v>
      </c>
      <c r="N93" s="64"/>
      <c r="O93" s="64"/>
      <c r="P93" s="64">
        <f>(Y93-U93)*12*X93</f>
        <v>0</v>
      </c>
      <c r="Q93" s="64"/>
      <c r="R93" s="64"/>
      <c r="S93" s="64">
        <f>G93+P93</f>
        <v>108000</v>
      </c>
      <c r="T93" s="205" t="s">
        <v>597</v>
      </c>
      <c r="U93" s="54">
        <v>9000</v>
      </c>
      <c r="V93" s="54"/>
      <c r="W93" s="54"/>
      <c r="X93" s="55">
        <v>1</v>
      </c>
      <c r="Y93" s="54">
        <v>9000</v>
      </c>
      <c r="Z93" s="54">
        <f>(Y93-U93)</f>
        <v>0</v>
      </c>
      <c r="AA93" s="54"/>
      <c r="AB93" s="54"/>
      <c r="AC93" s="100"/>
      <c r="AD93" s="295"/>
    </row>
    <row r="94" spans="1:30" s="66" customFormat="1" x14ac:dyDescent="0.5">
      <c r="A94" s="61">
        <v>78</v>
      </c>
      <c r="B94" s="62" t="s">
        <v>772</v>
      </c>
      <c r="C94" s="63"/>
      <c r="D94" s="63"/>
      <c r="E94" s="64">
        <v>1</v>
      </c>
      <c r="F94" s="64">
        <v>1</v>
      </c>
      <c r="G94" s="64">
        <f t="shared" si="23"/>
        <v>108000</v>
      </c>
      <c r="H94" s="64">
        <v>1</v>
      </c>
      <c r="I94" s="64">
        <v>1</v>
      </c>
      <c r="J94" s="64">
        <v>1</v>
      </c>
      <c r="K94" s="65" t="s">
        <v>69</v>
      </c>
      <c r="L94" s="65" t="s">
        <v>69</v>
      </c>
      <c r="M94" s="65" t="s">
        <v>69</v>
      </c>
      <c r="N94" s="64"/>
      <c r="O94" s="64"/>
      <c r="P94" s="64">
        <f t="shared" ref="P94:P98" si="27">(Y94-U94)*12*X94</f>
        <v>0</v>
      </c>
      <c r="Q94" s="64"/>
      <c r="R94" s="64"/>
      <c r="S94" s="64">
        <f t="shared" ref="S94:S98" si="28">G94+P94</f>
        <v>108000</v>
      </c>
      <c r="T94" s="205" t="s">
        <v>600</v>
      </c>
      <c r="U94" s="54">
        <v>9000</v>
      </c>
      <c r="V94" s="54"/>
      <c r="W94" s="54"/>
      <c r="X94" s="55">
        <v>1</v>
      </c>
      <c r="Y94" s="54">
        <v>9000</v>
      </c>
      <c r="Z94" s="54">
        <f t="shared" ref="Z94:Z98" si="29">(Y94-U94)</f>
        <v>0</v>
      </c>
      <c r="AA94" s="54"/>
      <c r="AB94" s="54"/>
      <c r="AC94" s="100"/>
      <c r="AD94" s="295"/>
    </row>
    <row r="95" spans="1:30" s="66" customFormat="1" x14ac:dyDescent="0.5">
      <c r="A95" s="61">
        <v>79</v>
      </c>
      <c r="B95" s="62" t="s">
        <v>772</v>
      </c>
      <c r="C95" s="63"/>
      <c r="D95" s="63"/>
      <c r="E95" s="64">
        <v>1</v>
      </c>
      <c r="F95" s="64">
        <v>1</v>
      </c>
      <c r="G95" s="64">
        <f t="shared" si="23"/>
        <v>108000</v>
      </c>
      <c r="H95" s="64">
        <v>1</v>
      </c>
      <c r="I95" s="64">
        <v>1</v>
      </c>
      <c r="J95" s="64">
        <v>1</v>
      </c>
      <c r="K95" s="65" t="s">
        <v>69</v>
      </c>
      <c r="L95" s="65" t="s">
        <v>69</v>
      </c>
      <c r="M95" s="65" t="s">
        <v>69</v>
      </c>
      <c r="N95" s="64"/>
      <c r="O95" s="64"/>
      <c r="P95" s="64">
        <f t="shared" si="27"/>
        <v>0</v>
      </c>
      <c r="Q95" s="64"/>
      <c r="R95" s="64"/>
      <c r="S95" s="64">
        <f t="shared" si="28"/>
        <v>108000</v>
      </c>
      <c r="T95" s="205" t="s">
        <v>599</v>
      </c>
      <c r="U95" s="54">
        <v>9000</v>
      </c>
      <c r="V95" s="54"/>
      <c r="W95" s="54"/>
      <c r="X95" s="55">
        <v>1</v>
      </c>
      <c r="Y95" s="54">
        <v>9000</v>
      </c>
      <c r="Z95" s="54">
        <f t="shared" si="29"/>
        <v>0</v>
      </c>
      <c r="AA95" s="54"/>
      <c r="AB95" s="54"/>
      <c r="AC95" s="100"/>
      <c r="AD95" s="295"/>
    </row>
    <row r="96" spans="1:30" s="66" customFormat="1" x14ac:dyDescent="0.5">
      <c r="A96" s="61">
        <v>80</v>
      </c>
      <c r="B96" s="62" t="s">
        <v>772</v>
      </c>
      <c r="C96" s="63"/>
      <c r="D96" s="63"/>
      <c r="E96" s="64">
        <v>1</v>
      </c>
      <c r="F96" s="64">
        <v>1</v>
      </c>
      <c r="G96" s="64">
        <f t="shared" si="23"/>
        <v>108000</v>
      </c>
      <c r="H96" s="64">
        <v>1</v>
      </c>
      <c r="I96" s="64">
        <v>1</v>
      </c>
      <c r="J96" s="64">
        <v>1</v>
      </c>
      <c r="K96" s="65" t="s">
        <v>69</v>
      </c>
      <c r="L96" s="65" t="s">
        <v>69</v>
      </c>
      <c r="M96" s="65" t="s">
        <v>69</v>
      </c>
      <c r="N96" s="64"/>
      <c r="O96" s="64"/>
      <c r="P96" s="64">
        <f t="shared" si="27"/>
        <v>0</v>
      </c>
      <c r="Q96" s="64"/>
      <c r="R96" s="64"/>
      <c r="S96" s="64">
        <f t="shared" si="28"/>
        <v>108000</v>
      </c>
      <c r="T96" s="205" t="s">
        <v>826</v>
      </c>
      <c r="U96" s="54">
        <v>9000</v>
      </c>
      <c r="V96" s="54"/>
      <c r="W96" s="54"/>
      <c r="X96" s="55">
        <v>1</v>
      </c>
      <c r="Y96" s="54">
        <v>9000</v>
      </c>
      <c r="Z96" s="54">
        <f t="shared" si="29"/>
        <v>0</v>
      </c>
      <c r="AA96" s="54"/>
      <c r="AB96" s="54"/>
      <c r="AC96" s="100"/>
      <c r="AD96" s="295"/>
    </row>
    <row r="97" spans="1:30" s="66" customFormat="1" x14ac:dyDescent="0.5">
      <c r="A97" s="61">
        <v>81</v>
      </c>
      <c r="B97" s="62" t="s">
        <v>772</v>
      </c>
      <c r="C97" s="63"/>
      <c r="D97" s="63"/>
      <c r="E97" s="64">
        <v>1</v>
      </c>
      <c r="F97" s="64">
        <v>1</v>
      </c>
      <c r="G97" s="64">
        <f t="shared" si="23"/>
        <v>108000</v>
      </c>
      <c r="H97" s="64">
        <v>1</v>
      </c>
      <c r="I97" s="64">
        <v>1</v>
      </c>
      <c r="J97" s="64">
        <v>1</v>
      </c>
      <c r="K97" s="65" t="s">
        <v>69</v>
      </c>
      <c r="L97" s="65"/>
      <c r="M97" s="65" t="s">
        <v>69</v>
      </c>
      <c r="N97" s="64"/>
      <c r="O97" s="64"/>
      <c r="P97" s="64">
        <f t="shared" si="27"/>
        <v>0</v>
      </c>
      <c r="Q97" s="64"/>
      <c r="R97" s="64"/>
      <c r="S97" s="64">
        <f t="shared" si="28"/>
        <v>108000</v>
      </c>
      <c r="T97" s="205" t="s">
        <v>827</v>
      </c>
      <c r="U97" s="54">
        <v>9000</v>
      </c>
      <c r="V97" s="54"/>
      <c r="W97" s="54"/>
      <c r="X97" s="55">
        <v>1</v>
      </c>
      <c r="Y97" s="54">
        <v>9000</v>
      </c>
      <c r="Z97" s="54">
        <f t="shared" si="29"/>
        <v>0</v>
      </c>
      <c r="AA97" s="54"/>
      <c r="AB97" s="54"/>
      <c r="AC97" s="100"/>
      <c r="AD97" s="295"/>
    </row>
    <row r="98" spans="1:30" s="66" customFormat="1" x14ac:dyDescent="0.5">
      <c r="A98" s="61">
        <v>82</v>
      </c>
      <c r="B98" s="62" t="s">
        <v>233</v>
      </c>
      <c r="C98" s="63"/>
      <c r="D98" s="63"/>
      <c r="E98" s="64">
        <v>1</v>
      </c>
      <c r="F98" s="64">
        <v>1</v>
      </c>
      <c r="G98" s="64">
        <f t="shared" si="23"/>
        <v>108000</v>
      </c>
      <c r="H98" s="64">
        <v>1</v>
      </c>
      <c r="I98" s="64">
        <v>1</v>
      </c>
      <c r="J98" s="64">
        <v>1</v>
      </c>
      <c r="K98" s="65" t="s">
        <v>69</v>
      </c>
      <c r="L98" s="65"/>
      <c r="M98" s="65" t="s">
        <v>69</v>
      </c>
      <c r="N98" s="64"/>
      <c r="O98" s="64"/>
      <c r="P98" s="64">
        <f t="shared" si="27"/>
        <v>0</v>
      </c>
      <c r="Q98" s="64"/>
      <c r="R98" s="64"/>
      <c r="S98" s="64">
        <f t="shared" si="28"/>
        <v>108000</v>
      </c>
      <c r="T98" s="205" t="s">
        <v>895</v>
      </c>
      <c r="U98" s="54">
        <v>9000</v>
      </c>
      <c r="V98" s="54"/>
      <c r="W98" s="54"/>
      <c r="X98" s="55">
        <v>1</v>
      </c>
      <c r="Y98" s="54">
        <v>9000</v>
      </c>
      <c r="Z98" s="54">
        <f t="shared" si="29"/>
        <v>0</v>
      </c>
      <c r="AA98" s="54"/>
      <c r="AB98" s="54"/>
      <c r="AC98" s="100"/>
      <c r="AD98" s="295"/>
    </row>
    <row r="99" spans="1:30" s="66" customFormat="1" x14ac:dyDescent="0.5">
      <c r="A99" s="70"/>
      <c r="B99" s="71" t="s">
        <v>62</v>
      </c>
      <c r="C99" s="72"/>
      <c r="D99" s="72"/>
      <c r="E99" s="73">
        <f>SUM(E83:E98)</f>
        <v>16</v>
      </c>
      <c r="F99" s="73">
        <f t="shared" ref="F99:R99" si="30">SUM(F83:F98)</f>
        <v>16</v>
      </c>
      <c r="G99" s="73">
        <f>SUM(G83:G98)</f>
        <v>1840200</v>
      </c>
      <c r="H99" s="73">
        <f t="shared" si="30"/>
        <v>16</v>
      </c>
      <c r="I99" s="73">
        <f t="shared" si="30"/>
        <v>16</v>
      </c>
      <c r="J99" s="73">
        <f t="shared" si="30"/>
        <v>16</v>
      </c>
      <c r="K99" s="73">
        <f t="shared" si="30"/>
        <v>0</v>
      </c>
      <c r="L99" s="73">
        <f t="shared" si="30"/>
        <v>0</v>
      </c>
      <c r="M99" s="73">
        <f t="shared" si="30"/>
        <v>0</v>
      </c>
      <c r="N99" s="73">
        <f t="shared" si="30"/>
        <v>0</v>
      </c>
      <c r="O99" s="73">
        <f t="shared" si="30"/>
        <v>0</v>
      </c>
      <c r="P99" s="73">
        <f>SUM(P83:P98)</f>
        <v>13200</v>
      </c>
      <c r="Q99" s="73">
        <f t="shared" si="30"/>
        <v>0</v>
      </c>
      <c r="R99" s="73">
        <f t="shared" si="30"/>
        <v>0</v>
      </c>
      <c r="S99" s="73">
        <f>SUM(S83:S98)</f>
        <v>1853400</v>
      </c>
      <c r="T99" s="74"/>
      <c r="U99" s="54"/>
      <c r="V99" s="54"/>
      <c r="W99" s="54"/>
      <c r="X99" s="55"/>
      <c r="Y99" s="54"/>
      <c r="Z99" s="54"/>
      <c r="AA99" s="54"/>
      <c r="AB99" s="54"/>
      <c r="AC99" s="100"/>
      <c r="AD99" s="296"/>
    </row>
    <row r="100" spans="1:30" s="66" customFormat="1" x14ac:dyDescent="0.5">
      <c r="A100" s="61"/>
      <c r="B100" s="67" t="s">
        <v>249</v>
      </c>
      <c r="C100" s="63"/>
      <c r="D100" s="63"/>
      <c r="E100" s="64"/>
      <c r="F100" s="64"/>
      <c r="G100" s="64"/>
      <c r="H100" s="64"/>
      <c r="I100" s="64"/>
      <c r="J100" s="64"/>
      <c r="K100" s="65"/>
      <c r="L100" s="65"/>
      <c r="M100" s="65"/>
      <c r="N100" s="64"/>
      <c r="O100" s="64"/>
      <c r="P100" s="64"/>
      <c r="Q100" s="64"/>
      <c r="R100" s="64"/>
      <c r="S100" s="64"/>
      <c r="T100" s="62"/>
      <c r="U100" s="54"/>
      <c r="V100" s="54"/>
      <c r="W100" s="54"/>
      <c r="X100" s="55"/>
      <c r="Y100" s="54"/>
      <c r="Z100" s="54"/>
      <c r="AA100" s="54"/>
      <c r="AB100" s="54"/>
      <c r="AC100" s="100"/>
    </row>
    <row r="101" spans="1:30" s="66" customFormat="1" x14ac:dyDescent="0.5">
      <c r="A101" s="61">
        <v>83</v>
      </c>
      <c r="B101" s="62" t="s">
        <v>474</v>
      </c>
      <c r="C101" s="63">
        <v>712052103001</v>
      </c>
      <c r="D101" s="63" t="s">
        <v>499</v>
      </c>
      <c r="E101" s="64">
        <v>1</v>
      </c>
      <c r="F101" s="64">
        <v>0</v>
      </c>
      <c r="G101" s="64">
        <f>(U101+V101+W204+W101)*X101*12</f>
        <v>672600</v>
      </c>
      <c r="H101" s="64">
        <v>1</v>
      </c>
      <c r="I101" s="64">
        <v>1</v>
      </c>
      <c r="J101" s="64">
        <v>1</v>
      </c>
      <c r="K101" s="65" t="s">
        <v>69</v>
      </c>
      <c r="L101" s="65"/>
      <c r="M101" s="65" t="s">
        <v>69</v>
      </c>
      <c r="N101" s="64"/>
      <c r="O101" s="64"/>
      <c r="P101" s="64">
        <f t="shared" ref="P101:P113" si="31">(Y101-U101)*12*X101</f>
        <v>0</v>
      </c>
      <c r="Q101" s="64"/>
      <c r="R101" s="64"/>
      <c r="S101" s="64">
        <f t="shared" ref="S101:S113" si="32">G101+P101</f>
        <v>672600</v>
      </c>
      <c r="T101" s="300" t="s">
        <v>73</v>
      </c>
      <c r="U101" s="54">
        <v>44850</v>
      </c>
      <c r="V101" s="54">
        <v>5600</v>
      </c>
      <c r="W101" s="54">
        <v>5600</v>
      </c>
      <c r="X101" s="55">
        <v>1</v>
      </c>
      <c r="Y101" s="54">
        <v>44850</v>
      </c>
      <c r="Z101" s="54">
        <f t="shared" ref="Z101:Z113" si="33">(Y101-U101)</f>
        <v>0</v>
      </c>
      <c r="AA101" s="54"/>
      <c r="AB101" s="54"/>
      <c r="AC101" s="100"/>
    </row>
    <row r="102" spans="1:30" s="66" customFormat="1" x14ac:dyDescent="0.5">
      <c r="A102" s="61">
        <v>84</v>
      </c>
      <c r="B102" s="75" t="s">
        <v>568</v>
      </c>
      <c r="C102" s="63">
        <v>712052101004</v>
      </c>
      <c r="D102" s="63" t="s">
        <v>503</v>
      </c>
      <c r="E102" s="64">
        <v>1</v>
      </c>
      <c r="F102" s="64">
        <v>1</v>
      </c>
      <c r="G102" s="64">
        <f>(U102+V102+W205+W102)*X102*12</f>
        <v>300600</v>
      </c>
      <c r="H102" s="64">
        <v>1</v>
      </c>
      <c r="I102" s="64">
        <v>1</v>
      </c>
      <c r="J102" s="64">
        <v>1</v>
      </c>
      <c r="K102" s="65" t="s">
        <v>69</v>
      </c>
      <c r="L102" s="65" t="s">
        <v>69</v>
      </c>
      <c r="M102" s="65" t="s">
        <v>69</v>
      </c>
      <c r="N102" s="64"/>
      <c r="O102" s="64"/>
      <c r="P102" s="64">
        <f t="shared" si="31"/>
        <v>11280</v>
      </c>
      <c r="Q102" s="64"/>
      <c r="R102" s="64"/>
      <c r="S102" s="64">
        <f t="shared" si="32"/>
        <v>311880</v>
      </c>
      <c r="T102" s="203" t="s">
        <v>601</v>
      </c>
      <c r="U102" s="54">
        <v>23550</v>
      </c>
      <c r="V102" s="54">
        <v>1500</v>
      </c>
      <c r="W102" s="54"/>
      <c r="X102" s="55">
        <v>1</v>
      </c>
      <c r="Y102" s="54">
        <v>24490</v>
      </c>
      <c r="Z102" s="54">
        <f t="shared" si="33"/>
        <v>940</v>
      </c>
      <c r="AA102" s="54"/>
      <c r="AB102" s="54"/>
      <c r="AC102" s="100"/>
    </row>
    <row r="103" spans="1:30" s="66" customFormat="1" x14ac:dyDescent="0.5">
      <c r="A103" s="61">
        <v>85</v>
      </c>
      <c r="B103" s="62" t="s">
        <v>474</v>
      </c>
      <c r="C103" s="63">
        <v>712052103002</v>
      </c>
      <c r="D103" s="63" t="s">
        <v>503</v>
      </c>
      <c r="E103" s="64">
        <v>1</v>
      </c>
      <c r="F103" s="64">
        <v>0</v>
      </c>
      <c r="G103" s="64">
        <f>(U103+V103+W206+W103)*X103*12</f>
        <v>411600</v>
      </c>
      <c r="H103" s="64">
        <v>1</v>
      </c>
      <c r="I103" s="64">
        <v>1</v>
      </c>
      <c r="J103" s="64">
        <v>1</v>
      </c>
      <c r="K103" s="65" t="s">
        <v>69</v>
      </c>
      <c r="L103" s="65"/>
      <c r="M103" s="65" t="s">
        <v>69</v>
      </c>
      <c r="N103" s="64"/>
      <c r="O103" s="64"/>
      <c r="P103" s="64">
        <f t="shared" si="31"/>
        <v>0</v>
      </c>
      <c r="Q103" s="64"/>
      <c r="R103" s="64"/>
      <c r="S103" s="64">
        <f t="shared" si="32"/>
        <v>411600</v>
      </c>
      <c r="T103" s="300" t="s">
        <v>73</v>
      </c>
      <c r="U103" s="54">
        <v>32800</v>
      </c>
      <c r="V103" s="54">
        <v>1500</v>
      </c>
      <c r="W103" s="54"/>
      <c r="X103" s="55">
        <v>1</v>
      </c>
      <c r="Y103" s="54">
        <v>32800</v>
      </c>
      <c r="Z103" s="54">
        <f t="shared" si="33"/>
        <v>0</v>
      </c>
      <c r="AA103" s="54"/>
      <c r="AB103" s="54"/>
      <c r="AC103" s="100"/>
    </row>
    <row r="104" spans="1:30" s="66" customFormat="1" x14ac:dyDescent="0.5">
      <c r="A104" s="61">
        <v>86</v>
      </c>
      <c r="B104" s="62" t="s">
        <v>602</v>
      </c>
      <c r="C104" s="63">
        <v>712053701002</v>
      </c>
      <c r="D104" s="63" t="s">
        <v>509</v>
      </c>
      <c r="E104" s="64">
        <v>1</v>
      </c>
      <c r="F104" s="64">
        <v>1</v>
      </c>
      <c r="G104" s="64">
        <f>(U104+V104+W207+W104)*X104*12</f>
        <v>384720</v>
      </c>
      <c r="H104" s="64">
        <v>1</v>
      </c>
      <c r="I104" s="64">
        <v>1</v>
      </c>
      <c r="J104" s="64">
        <v>1</v>
      </c>
      <c r="K104" s="65" t="s">
        <v>69</v>
      </c>
      <c r="L104" s="65" t="s">
        <v>69</v>
      </c>
      <c r="M104" s="65" t="s">
        <v>69</v>
      </c>
      <c r="N104" s="64"/>
      <c r="O104" s="64"/>
      <c r="P104" s="64">
        <f t="shared" si="31"/>
        <v>13440</v>
      </c>
      <c r="Q104" s="64"/>
      <c r="R104" s="64"/>
      <c r="S104" s="64">
        <f t="shared" si="32"/>
        <v>398160</v>
      </c>
      <c r="T104" s="203" t="s">
        <v>594</v>
      </c>
      <c r="U104" s="54">
        <v>28560</v>
      </c>
      <c r="V104" s="54">
        <v>3500</v>
      </c>
      <c r="W104" s="54"/>
      <c r="X104" s="55">
        <v>1</v>
      </c>
      <c r="Y104" s="54">
        <v>29680</v>
      </c>
      <c r="Z104" s="54">
        <f t="shared" si="33"/>
        <v>1120</v>
      </c>
      <c r="AA104" s="54"/>
      <c r="AB104" s="54"/>
      <c r="AC104" s="100"/>
    </row>
    <row r="105" spans="1:30" s="66" customFormat="1" x14ac:dyDescent="0.5">
      <c r="A105" s="61">
        <v>87</v>
      </c>
      <c r="B105" s="62" t="s">
        <v>571</v>
      </c>
      <c r="C105" s="63">
        <v>712053101001</v>
      </c>
      <c r="D105" s="63" t="s">
        <v>509</v>
      </c>
      <c r="E105" s="64">
        <v>1</v>
      </c>
      <c r="F105" s="64">
        <v>1</v>
      </c>
      <c r="G105" s="64">
        <f>(U105+V105+W204+W105)*X105*12</f>
        <v>336360</v>
      </c>
      <c r="H105" s="64">
        <v>1</v>
      </c>
      <c r="I105" s="64">
        <v>1</v>
      </c>
      <c r="J105" s="64">
        <v>1</v>
      </c>
      <c r="K105" s="65" t="s">
        <v>69</v>
      </c>
      <c r="L105" s="65" t="s">
        <v>69</v>
      </c>
      <c r="M105" s="65" t="s">
        <v>69</v>
      </c>
      <c r="N105" s="64"/>
      <c r="O105" s="64"/>
      <c r="P105" s="64">
        <f t="shared" si="31"/>
        <v>12960</v>
      </c>
      <c r="Q105" s="64"/>
      <c r="R105" s="64"/>
      <c r="S105" s="64">
        <f t="shared" si="32"/>
        <v>349320</v>
      </c>
      <c r="T105" s="203" t="s">
        <v>603</v>
      </c>
      <c r="U105" s="54">
        <v>28030</v>
      </c>
      <c r="V105" s="54"/>
      <c r="W105" s="54"/>
      <c r="X105" s="55">
        <v>1</v>
      </c>
      <c r="Y105" s="54">
        <v>29110</v>
      </c>
      <c r="Z105" s="54">
        <f t="shared" si="33"/>
        <v>1080</v>
      </c>
      <c r="AA105" s="54"/>
      <c r="AB105" s="54"/>
      <c r="AC105" s="100"/>
    </row>
    <row r="106" spans="1:30" s="66" customFormat="1" x14ac:dyDescent="0.5">
      <c r="A106" s="61">
        <v>88</v>
      </c>
      <c r="B106" s="62" t="s">
        <v>604</v>
      </c>
      <c r="C106" s="63">
        <v>712053702001</v>
      </c>
      <c r="D106" s="63" t="s">
        <v>96</v>
      </c>
      <c r="E106" s="64">
        <v>1</v>
      </c>
      <c r="F106" s="64">
        <v>0</v>
      </c>
      <c r="G106" s="64">
        <f>(U106+V106+W208+W106)*X106*12</f>
        <v>355320</v>
      </c>
      <c r="H106" s="64">
        <v>1</v>
      </c>
      <c r="I106" s="64">
        <v>1</v>
      </c>
      <c r="J106" s="64">
        <v>1</v>
      </c>
      <c r="K106" s="65" t="s">
        <v>69</v>
      </c>
      <c r="L106" s="65"/>
      <c r="M106" s="65" t="s">
        <v>69</v>
      </c>
      <c r="N106" s="64"/>
      <c r="O106" s="64"/>
      <c r="P106" s="64">
        <f t="shared" si="31"/>
        <v>0</v>
      </c>
      <c r="Q106" s="64"/>
      <c r="R106" s="64"/>
      <c r="S106" s="64">
        <f t="shared" si="32"/>
        <v>355320</v>
      </c>
      <c r="T106" s="300" t="s">
        <v>73</v>
      </c>
      <c r="U106" s="54">
        <v>29610</v>
      </c>
      <c r="V106" s="54"/>
      <c r="W106" s="54"/>
      <c r="X106" s="55">
        <v>1</v>
      </c>
      <c r="Y106" s="54">
        <v>29610</v>
      </c>
      <c r="Z106" s="54">
        <f t="shared" si="33"/>
        <v>0</v>
      </c>
      <c r="AA106" s="54"/>
      <c r="AB106" s="54"/>
      <c r="AC106" s="100"/>
    </row>
    <row r="107" spans="1:30" s="66" customFormat="1" x14ac:dyDescent="0.5">
      <c r="A107" s="61">
        <v>89</v>
      </c>
      <c r="B107" s="62" t="s">
        <v>584</v>
      </c>
      <c r="C107" s="63">
        <v>712054611002</v>
      </c>
      <c r="D107" s="63" t="s">
        <v>585</v>
      </c>
      <c r="E107" s="64">
        <v>1</v>
      </c>
      <c r="F107" s="64">
        <v>1</v>
      </c>
      <c r="G107" s="64">
        <f>(U107+V107+W209+W107)*X107*12</f>
        <v>621240</v>
      </c>
      <c r="H107" s="64">
        <v>1</v>
      </c>
      <c r="I107" s="64">
        <v>1</v>
      </c>
      <c r="J107" s="64">
        <v>1</v>
      </c>
      <c r="K107" s="65" t="s">
        <v>69</v>
      </c>
      <c r="L107" s="65" t="s">
        <v>69</v>
      </c>
      <c r="M107" s="65" t="s">
        <v>69</v>
      </c>
      <c r="N107" s="64"/>
      <c r="O107" s="64"/>
      <c r="P107" s="64">
        <f t="shared" si="31"/>
        <v>18480</v>
      </c>
      <c r="Q107" s="64"/>
      <c r="R107" s="64"/>
      <c r="S107" s="64">
        <f t="shared" si="32"/>
        <v>639720</v>
      </c>
      <c r="T107" s="203" t="s">
        <v>605</v>
      </c>
      <c r="U107" s="54">
        <v>51770</v>
      </c>
      <c r="V107" s="54"/>
      <c r="W107" s="54"/>
      <c r="X107" s="55">
        <v>1</v>
      </c>
      <c r="Y107" s="54">
        <v>53310</v>
      </c>
      <c r="Z107" s="54">
        <f t="shared" si="33"/>
        <v>1540</v>
      </c>
      <c r="AA107" s="54"/>
      <c r="AB107" s="54"/>
      <c r="AC107" s="100"/>
    </row>
    <row r="108" spans="1:30" s="66" customFormat="1" x14ac:dyDescent="0.5">
      <c r="A108" s="61">
        <v>90</v>
      </c>
      <c r="B108" s="62" t="s">
        <v>584</v>
      </c>
      <c r="C108" s="63">
        <v>712054611004</v>
      </c>
      <c r="D108" s="63" t="s">
        <v>585</v>
      </c>
      <c r="E108" s="64">
        <v>1</v>
      </c>
      <c r="F108" s="64">
        <v>1</v>
      </c>
      <c r="G108" s="64">
        <f>(U108+V108+W211+W108)*X108*12</f>
        <v>429240</v>
      </c>
      <c r="H108" s="64">
        <v>1</v>
      </c>
      <c r="I108" s="64">
        <v>1</v>
      </c>
      <c r="J108" s="64">
        <v>1</v>
      </c>
      <c r="K108" s="65" t="s">
        <v>69</v>
      </c>
      <c r="L108" s="65" t="s">
        <v>69</v>
      </c>
      <c r="M108" s="65" t="s">
        <v>69</v>
      </c>
      <c r="N108" s="64"/>
      <c r="O108" s="64"/>
      <c r="P108" s="64">
        <f t="shared" si="31"/>
        <v>13080</v>
      </c>
      <c r="Q108" s="64"/>
      <c r="R108" s="64"/>
      <c r="S108" s="64">
        <f t="shared" si="32"/>
        <v>442320</v>
      </c>
      <c r="T108" s="203" t="s">
        <v>606</v>
      </c>
      <c r="U108" s="54">
        <v>35770</v>
      </c>
      <c r="V108" s="54"/>
      <c r="W108" s="54"/>
      <c r="X108" s="55">
        <v>1</v>
      </c>
      <c r="Y108" s="54">
        <v>36860</v>
      </c>
      <c r="Z108" s="54">
        <f t="shared" si="33"/>
        <v>1090</v>
      </c>
      <c r="AA108" s="54"/>
      <c r="AB108" s="54"/>
      <c r="AC108" s="100"/>
    </row>
    <row r="109" spans="1:30" s="66" customFormat="1" x14ac:dyDescent="0.5">
      <c r="A109" s="61">
        <v>91</v>
      </c>
      <c r="B109" s="62" t="s">
        <v>584</v>
      </c>
      <c r="C109" s="63">
        <v>712054611006</v>
      </c>
      <c r="D109" s="63" t="s">
        <v>517</v>
      </c>
      <c r="E109" s="64">
        <v>1</v>
      </c>
      <c r="F109" s="64">
        <v>1</v>
      </c>
      <c r="G109" s="64">
        <f>(U109+V109+W212+W109)*X109*12</f>
        <v>296760</v>
      </c>
      <c r="H109" s="64">
        <v>1</v>
      </c>
      <c r="I109" s="64">
        <v>1</v>
      </c>
      <c r="J109" s="64">
        <v>1</v>
      </c>
      <c r="K109" s="65" t="s">
        <v>69</v>
      </c>
      <c r="L109" s="65" t="s">
        <v>69</v>
      </c>
      <c r="M109" s="65" t="s">
        <v>69</v>
      </c>
      <c r="N109" s="64"/>
      <c r="O109" s="64"/>
      <c r="P109" s="64">
        <f t="shared" si="31"/>
        <v>11160</v>
      </c>
      <c r="Q109" s="64"/>
      <c r="R109" s="64"/>
      <c r="S109" s="64">
        <f t="shared" si="32"/>
        <v>307920</v>
      </c>
      <c r="T109" s="203" t="s">
        <v>540</v>
      </c>
      <c r="U109" s="54">
        <v>24730</v>
      </c>
      <c r="V109" s="54"/>
      <c r="W109" s="54"/>
      <c r="X109" s="55">
        <v>1</v>
      </c>
      <c r="Y109" s="54">
        <v>25660</v>
      </c>
      <c r="Z109" s="54">
        <f t="shared" si="33"/>
        <v>930</v>
      </c>
      <c r="AA109" s="54"/>
      <c r="AB109" s="54"/>
      <c r="AC109" s="100"/>
    </row>
    <row r="110" spans="1:30" s="66" customFormat="1" x14ac:dyDescent="0.5">
      <c r="A110" s="61">
        <v>92</v>
      </c>
      <c r="B110" s="62" t="s">
        <v>584</v>
      </c>
      <c r="C110" s="63">
        <v>712054611007</v>
      </c>
      <c r="D110" s="63" t="s">
        <v>517</v>
      </c>
      <c r="E110" s="64">
        <v>1</v>
      </c>
      <c r="F110" s="64">
        <v>1</v>
      </c>
      <c r="G110" s="64">
        <f>(U110+V110+W214+W110)*X110*12</f>
        <v>285840</v>
      </c>
      <c r="H110" s="64">
        <v>1</v>
      </c>
      <c r="I110" s="64">
        <v>1</v>
      </c>
      <c r="J110" s="64">
        <v>1</v>
      </c>
      <c r="K110" s="65" t="s">
        <v>69</v>
      </c>
      <c r="L110" s="65" t="s">
        <v>69</v>
      </c>
      <c r="M110" s="65" t="s">
        <v>69</v>
      </c>
      <c r="N110" s="64"/>
      <c r="O110" s="64"/>
      <c r="P110" s="64">
        <f t="shared" si="31"/>
        <v>10920</v>
      </c>
      <c r="Q110" s="64"/>
      <c r="R110" s="64"/>
      <c r="S110" s="64">
        <f t="shared" si="32"/>
        <v>296760</v>
      </c>
      <c r="T110" s="203" t="s">
        <v>607</v>
      </c>
      <c r="U110" s="54">
        <v>23820</v>
      </c>
      <c r="V110" s="54"/>
      <c r="W110" s="54"/>
      <c r="X110" s="55">
        <v>1</v>
      </c>
      <c r="Y110" s="54">
        <v>24730</v>
      </c>
      <c r="Z110" s="54">
        <f t="shared" si="33"/>
        <v>910</v>
      </c>
      <c r="AA110" s="54"/>
      <c r="AB110" s="54"/>
      <c r="AC110" s="100"/>
    </row>
    <row r="111" spans="1:30" s="66" customFormat="1" x14ac:dyDescent="0.5">
      <c r="A111" s="61">
        <v>93</v>
      </c>
      <c r="B111" s="62" t="s">
        <v>608</v>
      </c>
      <c r="C111" s="63">
        <v>712054706001</v>
      </c>
      <c r="D111" s="63" t="s">
        <v>517</v>
      </c>
      <c r="E111" s="64">
        <v>1</v>
      </c>
      <c r="F111" s="64">
        <v>1</v>
      </c>
      <c r="G111" s="64">
        <f>(U111+V111+W215+W111)*X111*12</f>
        <v>259440</v>
      </c>
      <c r="H111" s="64">
        <v>1</v>
      </c>
      <c r="I111" s="64">
        <v>1</v>
      </c>
      <c r="J111" s="64">
        <v>1</v>
      </c>
      <c r="K111" s="65" t="s">
        <v>69</v>
      </c>
      <c r="L111" s="65" t="s">
        <v>69</v>
      </c>
      <c r="M111" s="65" t="s">
        <v>69</v>
      </c>
      <c r="N111" s="64"/>
      <c r="O111" s="64"/>
      <c r="P111" s="64">
        <f t="shared" si="31"/>
        <v>10440</v>
      </c>
      <c r="Q111" s="64"/>
      <c r="R111" s="64"/>
      <c r="S111" s="64">
        <f t="shared" si="32"/>
        <v>269880</v>
      </c>
      <c r="T111" s="203" t="s">
        <v>609</v>
      </c>
      <c r="U111" s="54">
        <v>21620</v>
      </c>
      <c r="V111" s="54"/>
      <c r="W111" s="54"/>
      <c r="X111" s="55">
        <v>1</v>
      </c>
      <c r="Y111" s="54">
        <v>22490</v>
      </c>
      <c r="Z111" s="54">
        <f t="shared" si="33"/>
        <v>870</v>
      </c>
      <c r="AA111" s="54"/>
      <c r="AB111" s="54"/>
      <c r="AC111" s="100"/>
    </row>
    <row r="112" spans="1:30" s="66" customFormat="1" x14ac:dyDescent="0.5">
      <c r="A112" s="61">
        <v>94</v>
      </c>
      <c r="B112" s="62" t="s">
        <v>610</v>
      </c>
      <c r="C112" s="63">
        <v>712054708001</v>
      </c>
      <c r="D112" s="63" t="s">
        <v>522</v>
      </c>
      <c r="E112" s="64">
        <v>1</v>
      </c>
      <c r="F112" s="64">
        <v>1</v>
      </c>
      <c r="G112" s="64">
        <f>(U112+V112+W216+W112)*X112*12</f>
        <v>210840</v>
      </c>
      <c r="H112" s="64">
        <v>1</v>
      </c>
      <c r="I112" s="64">
        <v>1</v>
      </c>
      <c r="J112" s="64">
        <v>1</v>
      </c>
      <c r="K112" s="65" t="s">
        <v>69</v>
      </c>
      <c r="L112" s="65" t="s">
        <v>69</v>
      </c>
      <c r="M112" s="65" t="s">
        <v>69</v>
      </c>
      <c r="N112" s="64"/>
      <c r="O112" s="64"/>
      <c r="P112" s="64">
        <f t="shared" si="31"/>
        <v>7440</v>
      </c>
      <c r="Q112" s="64"/>
      <c r="R112" s="64"/>
      <c r="S112" s="64">
        <f t="shared" si="32"/>
        <v>218280</v>
      </c>
      <c r="T112" s="203" t="s">
        <v>611</v>
      </c>
      <c r="U112" s="54">
        <v>17570</v>
      </c>
      <c r="V112" s="54"/>
      <c r="W112" s="54"/>
      <c r="X112" s="55">
        <v>1</v>
      </c>
      <c r="Y112" s="54">
        <v>18190</v>
      </c>
      <c r="Z112" s="54">
        <f t="shared" si="33"/>
        <v>620</v>
      </c>
      <c r="AA112" s="54"/>
      <c r="AB112" s="54"/>
      <c r="AC112" s="100"/>
    </row>
    <row r="113" spans="1:31" s="66" customFormat="1" x14ac:dyDescent="0.5">
      <c r="A113" s="61">
        <v>95</v>
      </c>
      <c r="B113" s="62" t="s">
        <v>584</v>
      </c>
      <c r="C113" s="63">
        <v>712054611003</v>
      </c>
      <c r="D113" s="63" t="s">
        <v>580</v>
      </c>
      <c r="E113" s="64">
        <v>1</v>
      </c>
      <c r="F113" s="64">
        <v>0</v>
      </c>
      <c r="G113" s="64">
        <f>(U113+V113+W218+W113)*X113*12</f>
        <v>297900</v>
      </c>
      <c r="H113" s="64">
        <v>1</v>
      </c>
      <c r="I113" s="64">
        <v>1</v>
      </c>
      <c r="J113" s="64">
        <v>1</v>
      </c>
      <c r="K113" s="65" t="s">
        <v>69</v>
      </c>
      <c r="L113" s="65"/>
      <c r="M113" s="65" t="s">
        <v>69</v>
      </c>
      <c r="N113" s="64"/>
      <c r="O113" s="64"/>
      <c r="P113" s="64">
        <f t="shared" si="31"/>
        <v>0</v>
      </c>
      <c r="Q113" s="64"/>
      <c r="R113" s="64"/>
      <c r="S113" s="64">
        <f t="shared" si="32"/>
        <v>297900</v>
      </c>
      <c r="T113" s="300" t="s">
        <v>73</v>
      </c>
      <c r="U113" s="54">
        <v>24825</v>
      </c>
      <c r="V113" s="54"/>
      <c r="W113" s="54"/>
      <c r="X113" s="55">
        <v>1</v>
      </c>
      <c r="Y113" s="54">
        <v>24825</v>
      </c>
      <c r="Z113" s="54">
        <f t="shared" si="33"/>
        <v>0</v>
      </c>
      <c r="AA113" s="54"/>
      <c r="AB113" s="54"/>
      <c r="AC113" s="100"/>
    </row>
    <row r="114" spans="1:31" s="66" customFormat="1" x14ac:dyDescent="0.5">
      <c r="A114" s="70"/>
      <c r="B114" s="71" t="s">
        <v>62</v>
      </c>
      <c r="C114" s="72"/>
      <c r="D114" s="72"/>
      <c r="E114" s="73">
        <f>SUM(E101:E113)</f>
        <v>13</v>
      </c>
      <c r="F114" s="73">
        <f t="shared" ref="F114:O114" si="34">SUM(F101:F113)</f>
        <v>9</v>
      </c>
      <c r="G114" s="73">
        <f>SUM(G101:G113)</f>
        <v>4862460</v>
      </c>
      <c r="H114" s="73">
        <f t="shared" si="34"/>
        <v>13</v>
      </c>
      <c r="I114" s="73">
        <f t="shared" si="34"/>
        <v>13</v>
      </c>
      <c r="J114" s="73">
        <f t="shared" si="34"/>
        <v>13</v>
      </c>
      <c r="K114" s="73">
        <f t="shared" si="34"/>
        <v>0</v>
      </c>
      <c r="L114" s="73">
        <f t="shared" si="34"/>
        <v>0</v>
      </c>
      <c r="M114" s="73">
        <f t="shared" si="34"/>
        <v>0</v>
      </c>
      <c r="N114" s="73">
        <f t="shared" si="34"/>
        <v>0</v>
      </c>
      <c r="O114" s="73">
        <f t="shared" si="34"/>
        <v>0</v>
      </c>
      <c r="P114" s="73">
        <f>SUM(P101:P113)</f>
        <v>109200</v>
      </c>
      <c r="Q114" s="73">
        <f>SUM(Q101:Q113)</f>
        <v>0</v>
      </c>
      <c r="R114" s="73">
        <f>SUM(R101:R113)</f>
        <v>0</v>
      </c>
      <c r="S114" s="73">
        <f>SUM(S101:S113)</f>
        <v>4971660</v>
      </c>
      <c r="T114" s="74"/>
      <c r="U114" s="54"/>
      <c r="V114" s="54"/>
      <c r="W114" s="54"/>
      <c r="X114" s="55"/>
      <c r="Y114" s="54"/>
      <c r="Z114" s="54"/>
      <c r="AA114" s="54"/>
      <c r="AB114" s="54"/>
      <c r="AC114" s="100"/>
    </row>
    <row r="115" spans="1:31" s="66" customFormat="1" x14ac:dyDescent="0.5">
      <c r="A115" s="61"/>
      <c r="B115" s="67" t="s">
        <v>136</v>
      </c>
      <c r="C115" s="63"/>
      <c r="D115" s="63"/>
      <c r="E115" s="64"/>
      <c r="F115" s="64"/>
      <c r="G115" s="64"/>
      <c r="H115" s="64"/>
      <c r="I115" s="64"/>
      <c r="J115" s="64"/>
      <c r="K115" s="65"/>
      <c r="L115" s="65"/>
      <c r="M115" s="65"/>
      <c r="N115" s="64"/>
      <c r="O115" s="64"/>
      <c r="P115" s="64"/>
      <c r="Q115" s="64"/>
      <c r="R115" s="64"/>
      <c r="S115" s="64"/>
      <c r="T115" s="62"/>
      <c r="U115" s="54"/>
      <c r="V115" s="54"/>
      <c r="W115" s="54"/>
      <c r="X115" s="55"/>
      <c r="Y115" s="54"/>
      <c r="Z115" s="54"/>
      <c r="AA115" s="54"/>
      <c r="AB115" s="54"/>
      <c r="AC115" s="100"/>
    </row>
    <row r="116" spans="1:31" s="66" customFormat="1" x14ac:dyDescent="0.5">
      <c r="A116" s="61">
        <v>96</v>
      </c>
      <c r="B116" s="62" t="s">
        <v>97</v>
      </c>
      <c r="C116" s="63"/>
      <c r="D116" s="63"/>
      <c r="E116" s="64">
        <v>1</v>
      </c>
      <c r="F116" s="64">
        <v>1</v>
      </c>
      <c r="G116" s="64">
        <f>(U116+V116+W221+W116)*X116*12</f>
        <v>248160</v>
      </c>
      <c r="H116" s="64">
        <v>1</v>
      </c>
      <c r="I116" s="64">
        <v>1</v>
      </c>
      <c r="J116" s="64">
        <v>1</v>
      </c>
      <c r="K116" s="65" t="s">
        <v>69</v>
      </c>
      <c r="L116" s="65" t="s">
        <v>69</v>
      </c>
      <c r="M116" s="65" t="s">
        <v>69</v>
      </c>
      <c r="N116" s="64"/>
      <c r="O116" s="64"/>
      <c r="P116" s="64">
        <f t="shared" ref="P116:P146" si="35">(Y116-U116)*12*X116</f>
        <v>3960</v>
      </c>
      <c r="Q116" s="64"/>
      <c r="R116" s="64"/>
      <c r="S116" s="64">
        <f>G116+P116</f>
        <v>252120</v>
      </c>
      <c r="T116" s="203" t="s">
        <v>614</v>
      </c>
      <c r="U116" s="54">
        <v>20680</v>
      </c>
      <c r="V116" s="54"/>
      <c r="W116" s="54"/>
      <c r="X116" s="55">
        <v>1</v>
      </c>
      <c r="Y116" s="54">
        <v>21010</v>
      </c>
      <c r="Z116" s="54">
        <f>(Y116-U116)</f>
        <v>330</v>
      </c>
      <c r="AA116" s="54"/>
      <c r="AB116" s="54"/>
      <c r="AC116" s="100"/>
    </row>
    <row r="117" spans="1:31" s="66" customFormat="1" x14ac:dyDescent="0.5">
      <c r="A117" s="61">
        <v>97</v>
      </c>
      <c r="B117" s="62" t="s">
        <v>97</v>
      </c>
      <c r="C117" s="63"/>
      <c r="D117" s="63"/>
      <c r="E117" s="64">
        <v>1</v>
      </c>
      <c r="F117" s="64">
        <v>1</v>
      </c>
      <c r="G117" s="64">
        <f>(U117+V117+W222+W117)*X117*12</f>
        <v>236640</v>
      </c>
      <c r="H117" s="64">
        <v>1</v>
      </c>
      <c r="I117" s="64">
        <v>1</v>
      </c>
      <c r="J117" s="64">
        <v>1</v>
      </c>
      <c r="K117" s="65" t="s">
        <v>69</v>
      </c>
      <c r="L117" s="65" t="s">
        <v>69</v>
      </c>
      <c r="M117" s="65" t="s">
        <v>69</v>
      </c>
      <c r="N117" s="64"/>
      <c r="O117" s="64"/>
      <c r="P117" s="64">
        <f t="shared" si="35"/>
        <v>7680</v>
      </c>
      <c r="Q117" s="64"/>
      <c r="R117" s="64"/>
      <c r="S117" s="64">
        <f>G117+P117</f>
        <v>244320</v>
      </c>
      <c r="T117" s="203" t="s">
        <v>616</v>
      </c>
      <c r="U117" s="54">
        <v>19720</v>
      </c>
      <c r="V117" s="54"/>
      <c r="W117" s="54"/>
      <c r="X117" s="55">
        <v>1</v>
      </c>
      <c r="Y117" s="54">
        <v>20360</v>
      </c>
      <c r="Z117" s="54">
        <f>(Y117-U117)</f>
        <v>640</v>
      </c>
      <c r="AA117" s="54"/>
      <c r="AB117" s="54"/>
      <c r="AC117" s="100"/>
    </row>
    <row r="118" spans="1:31" s="66" customFormat="1" x14ac:dyDescent="0.5">
      <c r="A118" s="61">
        <v>98</v>
      </c>
      <c r="B118" s="62" t="s">
        <v>290</v>
      </c>
      <c r="C118" s="63"/>
      <c r="D118" s="63"/>
      <c r="E118" s="64">
        <v>1</v>
      </c>
      <c r="F118" s="64">
        <v>1</v>
      </c>
      <c r="G118" s="64">
        <f>(U118+V118+W223+W118)*X118*12</f>
        <v>192360</v>
      </c>
      <c r="H118" s="64">
        <v>1</v>
      </c>
      <c r="I118" s="64">
        <v>1</v>
      </c>
      <c r="J118" s="64">
        <v>1</v>
      </c>
      <c r="K118" s="65" t="s">
        <v>69</v>
      </c>
      <c r="L118" s="65" t="s">
        <v>69</v>
      </c>
      <c r="M118" s="65" t="s">
        <v>69</v>
      </c>
      <c r="N118" s="64"/>
      <c r="O118" s="64"/>
      <c r="P118" s="64">
        <f t="shared" si="35"/>
        <v>7440</v>
      </c>
      <c r="Q118" s="64"/>
      <c r="R118" s="64"/>
      <c r="S118" s="64">
        <f>G118+P118</f>
        <v>199800</v>
      </c>
      <c r="T118" s="203" t="s">
        <v>618</v>
      </c>
      <c r="U118" s="54">
        <v>16030</v>
      </c>
      <c r="V118" s="54"/>
      <c r="W118" s="54"/>
      <c r="X118" s="55">
        <v>1</v>
      </c>
      <c r="Y118" s="54">
        <v>16650</v>
      </c>
      <c r="Z118" s="54">
        <f>(Y118-U118)</f>
        <v>620</v>
      </c>
      <c r="AA118" s="54"/>
      <c r="AB118" s="54"/>
      <c r="AC118" s="100"/>
    </row>
    <row r="119" spans="1:31" s="66" customFormat="1" x14ac:dyDescent="0.5">
      <c r="A119" s="70"/>
      <c r="B119" s="71" t="s">
        <v>62</v>
      </c>
      <c r="C119" s="72"/>
      <c r="D119" s="72"/>
      <c r="E119" s="73">
        <f>SUM(E116:E118)</f>
        <v>3</v>
      </c>
      <c r="F119" s="73">
        <f t="shared" ref="F119:P119" si="36">SUM(F116:F118)</f>
        <v>3</v>
      </c>
      <c r="G119" s="73">
        <f t="shared" si="36"/>
        <v>677160</v>
      </c>
      <c r="H119" s="73">
        <f t="shared" si="36"/>
        <v>3</v>
      </c>
      <c r="I119" s="73">
        <f t="shared" si="36"/>
        <v>3</v>
      </c>
      <c r="J119" s="73">
        <f t="shared" si="36"/>
        <v>3</v>
      </c>
      <c r="K119" s="73">
        <f t="shared" si="36"/>
        <v>0</v>
      </c>
      <c r="L119" s="73">
        <f t="shared" si="36"/>
        <v>0</v>
      </c>
      <c r="M119" s="73">
        <f t="shared" si="36"/>
        <v>0</v>
      </c>
      <c r="N119" s="73">
        <f t="shared" si="36"/>
        <v>0</v>
      </c>
      <c r="O119" s="73">
        <f t="shared" si="36"/>
        <v>0</v>
      </c>
      <c r="P119" s="73">
        <f t="shared" si="36"/>
        <v>19080</v>
      </c>
      <c r="Q119" s="73">
        <f>SUM(Q116:Q118)</f>
        <v>0</v>
      </c>
      <c r="R119" s="73">
        <f>SUM(R116:R118)</f>
        <v>0</v>
      </c>
      <c r="S119" s="73">
        <f>SUM(S116:S118)</f>
        <v>696240</v>
      </c>
      <c r="T119" s="74"/>
      <c r="U119" s="54"/>
      <c r="V119" s="54"/>
      <c r="W119" s="54"/>
      <c r="X119" s="55"/>
      <c r="Y119" s="54"/>
      <c r="Z119" s="54"/>
      <c r="AA119" s="54"/>
      <c r="AB119" s="54"/>
      <c r="AC119" s="100"/>
    </row>
    <row r="120" spans="1:31" s="66" customFormat="1" x14ac:dyDescent="0.5">
      <c r="A120" s="61"/>
      <c r="B120" s="67" t="s">
        <v>81</v>
      </c>
      <c r="C120" s="63"/>
      <c r="D120" s="63"/>
      <c r="E120" s="64"/>
      <c r="F120" s="64"/>
      <c r="G120" s="64"/>
      <c r="H120" s="64"/>
      <c r="I120" s="64"/>
      <c r="J120" s="64"/>
      <c r="K120" s="65"/>
      <c r="L120" s="65"/>
      <c r="M120" s="65"/>
      <c r="N120" s="64"/>
      <c r="O120" s="64"/>
      <c r="P120" s="64"/>
      <c r="Q120" s="64"/>
      <c r="R120" s="64"/>
      <c r="S120" s="64"/>
      <c r="T120" s="62"/>
      <c r="U120" s="54"/>
      <c r="V120" s="54"/>
      <c r="W120" s="54"/>
      <c r="X120" s="55"/>
      <c r="Y120" s="54"/>
      <c r="Z120" s="54"/>
      <c r="AA120" s="54"/>
      <c r="AB120" s="54"/>
      <c r="AC120" s="100"/>
    </row>
    <row r="121" spans="1:31" s="66" customFormat="1" x14ac:dyDescent="0.5">
      <c r="A121" s="61">
        <v>99</v>
      </c>
      <c r="B121" s="77" t="s">
        <v>622</v>
      </c>
      <c r="C121" s="63"/>
      <c r="D121" s="63"/>
      <c r="E121" s="64">
        <v>1</v>
      </c>
      <c r="F121" s="64">
        <v>1</v>
      </c>
      <c r="G121" s="64">
        <f t="shared" ref="G121:G146" si="37">(U121+V121+W225+W121)*X121*12</f>
        <v>198720</v>
      </c>
      <c r="H121" s="64">
        <v>1</v>
      </c>
      <c r="I121" s="64">
        <v>1</v>
      </c>
      <c r="J121" s="64">
        <v>1</v>
      </c>
      <c r="K121" s="65" t="s">
        <v>69</v>
      </c>
      <c r="L121" s="65" t="s">
        <v>69</v>
      </c>
      <c r="M121" s="65" t="s">
        <v>69</v>
      </c>
      <c r="N121" s="64"/>
      <c r="O121" s="64"/>
      <c r="P121" s="64">
        <f t="shared" si="35"/>
        <v>8040</v>
      </c>
      <c r="Q121" s="64"/>
      <c r="R121" s="64"/>
      <c r="S121" s="64">
        <f t="shared" ref="S121:S146" si="38">G121+P121</f>
        <v>206760</v>
      </c>
      <c r="T121" s="203" t="s">
        <v>623</v>
      </c>
      <c r="U121" s="54">
        <v>16560</v>
      </c>
      <c r="V121" s="54"/>
      <c r="W121" s="54"/>
      <c r="X121" s="55">
        <v>1</v>
      </c>
      <c r="Y121" s="54">
        <f t="shared" ref="Y121:Y128" si="39">U121+AB121</f>
        <v>17230</v>
      </c>
      <c r="Z121" s="54">
        <f t="shared" ref="Z121:Z146" si="40">(Y121-U121)</f>
        <v>670</v>
      </c>
      <c r="AA121" s="54">
        <f t="shared" ref="AA121:AA128" si="41">U121*4/100</f>
        <v>662.4</v>
      </c>
      <c r="AB121" s="54">
        <v>670</v>
      </c>
      <c r="AC121" s="100"/>
    </row>
    <row r="122" spans="1:31" s="66" customFormat="1" x14ac:dyDescent="0.5">
      <c r="A122" s="61">
        <v>100</v>
      </c>
      <c r="B122" s="62" t="s">
        <v>279</v>
      </c>
      <c r="C122" s="63"/>
      <c r="D122" s="63"/>
      <c r="E122" s="64">
        <v>1</v>
      </c>
      <c r="F122" s="64">
        <v>1</v>
      </c>
      <c r="G122" s="64">
        <f t="shared" si="37"/>
        <v>166320</v>
      </c>
      <c r="H122" s="64">
        <v>1</v>
      </c>
      <c r="I122" s="64">
        <v>1</v>
      </c>
      <c r="J122" s="64">
        <v>1</v>
      </c>
      <c r="K122" s="65" t="s">
        <v>69</v>
      </c>
      <c r="L122" s="65" t="s">
        <v>69</v>
      </c>
      <c r="M122" s="65" t="s">
        <v>69</v>
      </c>
      <c r="N122" s="64"/>
      <c r="O122" s="64"/>
      <c r="P122" s="64">
        <f t="shared" si="35"/>
        <v>6720</v>
      </c>
      <c r="Q122" s="64"/>
      <c r="R122" s="64"/>
      <c r="S122" s="64">
        <f t="shared" si="38"/>
        <v>173040</v>
      </c>
      <c r="T122" s="203" t="s">
        <v>624</v>
      </c>
      <c r="U122" s="54">
        <v>13860</v>
      </c>
      <c r="V122" s="54"/>
      <c r="W122" s="54"/>
      <c r="X122" s="55">
        <v>1</v>
      </c>
      <c r="Y122" s="54">
        <f t="shared" si="39"/>
        <v>14420</v>
      </c>
      <c r="Z122" s="54">
        <f t="shared" si="40"/>
        <v>560</v>
      </c>
      <c r="AA122" s="54">
        <f t="shared" si="41"/>
        <v>554.4</v>
      </c>
      <c r="AB122" s="54">
        <v>560</v>
      </c>
      <c r="AC122" s="100"/>
    </row>
    <row r="123" spans="1:31" s="66" customFormat="1" x14ac:dyDescent="0.5">
      <c r="A123" s="61">
        <v>101</v>
      </c>
      <c r="B123" s="62" t="s">
        <v>281</v>
      </c>
      <c r="C123" s="63"/>
      <c r="D123" s="63"/>
      <c r="E123" s="64">
        <v>1</v>
      </c>
      <c r="F123" s="64">
        <v>1</v>
      </c>
      <c r="G123" s="64">
        <f t="shared" si="37"/>
        <v>155400</v>
      </c>
      <c r="H123" s="64">
        <v>1</v>
      </c>
      <c r="I123" s="64">
        <v>1</v>
      </c>
      <c r="J123" s="64">
        <v>1</v>
      </c>
      <c r="K123" s="65" t="s">
        <v>69</v>
      </c>
      <c r="L123" s="65" t="s">
        <v>69</v>
      </c>
      <c r="M123" s="65" t="s">
        <v>69</v>
      </c>
      <c r="N123" s="64"/>
      <c r="O123" s="64"/>
      <c r="P123" s="64">
        <f t="shared" si="35"/>
        <v>6240</v>
      </c>
      <c r="Q123" s="64"/>
      <c r="R123" s="64"/>
      <c r="S123" s="64">
        <f t="shared" si="38"/>
        <v>161640</v>
      </c>
      <c r="T123" s="203" t="s">
        <v>626</v>
      </c>
      <c r="U123" s="54">
        <v>12950</v>
      </c>
      <c r="V123" s="54"/>
      <c r="W123" s="54"/>
      <c r="X123" s="55">
        <v>1</v>
      </c>
      <c r="Y123" s="54">
        <f t="shared" si="39"/>
        <v>13470</v>
      </c>
      <c r="Z123" s="54">
        <f t="shared" si="40"/>
        <v>520</v>
      </c>
      <c r="AA123" s="54">
        <f t="shared" si="41"/>
        <v>518</v>
      </c>
      <c r="AB123" s="54">
        <v>520</v>
      </c>
      <c r="AC123" s="100"/>
    </row>
    <row r="124" spans="1:31" s="66" customFormat="1" x14ac:dyDescent="0.5">
      <c r="A124" s="61">
        <v>102</v>
      </c>
      <c r="B124" s="62" t="s">
        <v>281</v>
      </c>
      <c r="C124" s="63"/>
      <c r="D124" s="63"/>
      <c r="E124" s="64">
        <v>1</v>
      </c>
      <c r="F124" s="64">
        <v>1</v>
      </c>
      <c r="G124" s="64">
        <f t="shared" si="37"/>
        <v>155280</v>
      </c>
      <c r="H124" s="64">
        <v>1</v>
      </c>
      <c r="I124" s="64">
        <v>1</v>
      </c>
      <c r="J124" s="64">
        <v>1</v>
      </c>
      <c r="K124" s="65" t="s">
        <v>69</v>
      </c>
      <c r="L124" s="65" t="s">
        <v>69</v>
      </c>
      <c r="M124" s="65" t="s">
        <v>69</v>
      </c>
      <c r="N124" s="64"/>
      <c r="O124" s="64"/>
      <c r="P124" s="64">
        <f t="shared" si="35"/>
        <v>6240</v>
      </c>
      <c r="Q124" s="64"/>
      <c r="R124" s="64"/>
      <c r="S124" s="64">
        <f t="shared" si="38"/>
        <v>161520</v>
      </c>
      <c r="T124" s="203" t="s">
        <v>628</v>
      </c>
      <c r="U124" s="54">
        <v>12940</v>
      </c>
      <c r="V124" s="54"/>
      <c r="W124" s="54"/>
      <c r="X124" s="55">
        <v>1</v>
      </c>
      <c r="Y124" s="54">
        <f t="shared" si="39"/>
        <v>13460</v>
      </c>
      <c r="Z124" s="54">
        <f t="shared" si="40"/>
        <v>520</v>
      </c>
      <c r="AA124" s="54">
        <f t="shared" si="41"/>
        <v>517.6</v>
      </c>
      <c r="AB124" s="54">
        <v>520</v>
      </c>
      <c r="AC124" s="100"/>
    </row>
    <row r="125" spans="1:31" s="66" customFormat="1" x14ac:dyDescent="0.5">
      <c r="A125" s="61">
        <v>103</v>
      </c>
      <c r="B125" s="62" t="s">
        <v>281</v>
      </c>
      <c r="C125" s="63"/>
      <c r="D125" s="63"/>
      <c r="E125" s="64">
        <v>1</v>
      </c>
      <c r="F125" s="64">
        <v>1</v>
      </c>
      <c r="G125" s="64">
        <f t="shared" si="37"/>
        <v>149280</v>
      </c>
      <c r="H125" s="64">
        <v>1</v>
      </c>
      <c r="I125" s="64">
        <v>1</v>
      </c>
      <c r="J125" s="64">
        <v>1</v>
      </c>
      <c r="K125" s="65" t="s">
        <v>69</v>
      </c>
      <c r="L125" s="65" t="s">
        <v>69</v>
      </c>
      <c r="M125" s="65" t="s">
        <v>69</v>
      </c>
      <c r="N125" s="64"/>
      <c r="O125" s="64"/>
      <c r="P125" s="64">
        <f t="shared" si="35"/>
        <v>6000</v>
      </c>
      <c r="Q125" s="64"/>
      <c r="R125" s="64"/>
      <c r="S125" s="64">
        <f t="shared" si="38"/>
        <v>155280</v>
      </c>
      <c r="T125" s="203" t="s">
        <v>630</v>
      </c>
      <c r="U125" s="54">
        <v>12440</v>
      </c>
      <c r="V125" s="54"/>
      <c r="W125" s="54"/>
      <c r="X125" s="55">
        <v>1</v>
      </c>
      <c r="Y125" s="54">
        <f t="shared" si="39"/>
        <v>12940</v>
      </c>
      <c r="Z125" s="54">
        <f t="shared" si="40"/>
        <v>500</v>
      </c>
      <c r="AA125" s="54">
        <f t="shared" si="41"/>
        <v>497.6</v>
      </c>
      <c r="AB125" s="54">
        <v>500</v>
      </c>
      <c r="AC125" s="100"/>
    </row>
    <row r="126" spans="1:31" s="66" customFormat="1" x14ac:dyDescent="0.5">
      <c r="A126" s="61">
        <v>104</v>
      </c>
      <c r="B126" s="62" t="s">
        <v>302</v>
      </c>
      <c r="C126" s="63"/>
      <c r="D126" s="63"/>
      <c r="E126" s="64">
        <v>1</v>
      </c>
      <c r="F126" s="64">
        <v>1</v>
      </c>
      <c r="G126" s="64">
        <f t="shared" si="37"/>
        <v>135000</v>
      </c>
      <c r="H126" s="64">
        <v>1</v>
      </c>
      <c r="I126" s="64">
        <v>1</v>
      </c>
      <c r="J126" s="64">
        <v>1</v>
      </c>
      <c r="K126" s="65" t="s">
        <v>69</v>
      </c>
      <c r="L126" s="65" t="s">
        <v>69</v>
      </c>
      <c r="M126" s="65" t="s">
        <v>69</v>
      </c>
      <c r="N126" s="64"/>
      <c r="O126" s="64"/>
      <c r="P126" s="64">
        <f t="shared" si="35"/>
        <v>5400</v>
      </c>
      <c r="Q126" s="64"/>
      <c r="R126" s="64"/>
      <c r="S126" s="64">
        <f t="shared" si="38"/>
        <v>140400</v>
      </c>
      <c r="T126" s="203" t="s">
        <v>632</v>
      </c>
      <c r="U126" s="54">
        <v>11250</v>
      </c>
      <c r="V126" s="54"/>
      <c r="W126" s="54"/>
      <c r="X126" s="55">
        <v>1</v>
      </c>
      <c r="Y126" s="54">
        <f t="shared" si="39"/>
        <v>11700</v>
      </c>
      <c r="Z126" s="54">
        <f t="shared" si="40"/>
        <v>450</v>
      </c>
      <c r="AA126" s="54">
        <f t="shared" si="41"/>
        <v>450</v>
      </c>
      <c r="AB126" s="54">
        <v>450</v>
      </c>
      <c r="AC126" s="100"/>
    </row>
    <row r="127" spans="1:31" s="66" customFormat="1" x14ac:dyDescent="0.5">
      <c r="A127" s="61">
        <v>105</v>
      </c>
      <c r="B127" s="62" t="s">
        <v>302</v>
      </c>
      <c r="C127" s="63"/>
      <c r="D127" s="63"/>
      <c r="E127" s="64">
        <v>1</v>
      </c>
      <c r="F127" s="64">
        <v>1</v>
      </c>
      <c r="G127" s="64">
        <f t="shared" si="37"/>
        <v>140880</v>
      </c>
      <c r="H127" s="64">
        <v>1</v>
      </c>
      <c r="I127" s="64">
        <v>1</v>
      </c>
      <c r="J127" s="64">
        <v>1</v>
      </c>
      <c r="K127" s="65" t="s">
        <v>69</v>
      </c>
      <c r="L127" s="65" t="s">
        <v>69</v>
      </c>
      <c r="M127" s="65" t="s">
        <v>69</v>
      </c>
      <c r="N127" s="64"/>
      <c r="O127" s="64"/>
      <c r="P127" s="64">
        <f t="shared" si="35"/>
        <v>5640</v>
      </c>
      <c r="Q127" s="64"/>
      <c r="R127" s="64"/>
      <c r="S127" s="64">
        <f t="shared" si="38"/>
        <v>146520</v>
      </c>
      <c r="T127" s="203" t="s">
        <v>634</v>
      </c>
      <c r="U127" s="54">
        <v>11740</v>
      </c>
      <c r="V127" s="54"/>
      <c r="W127" s="54"/>
      <c r="X127" s="55">
        <v>1</v>
      </c>
      <c r="Y127" s="54">
        <f t="shared" si="39"/>
        <v>12210</v>
      </c>
      <c r="Z127" s="54">
        <f t="shared" si="40"/>
        <v>470</v>
      </c>
      <c r="AA127" s="54">
        <f t="shared" si="41"/>
        <v>469.6</v>
      </c>
      <c r="AB127" s="54">
        <v>470</v>
      </c>
      <c r="AC127" s="100"/>
      <c r="AD127" s="296"/>
      <c r="AE127" s="296"/>
    </row>
    <row r="128" spans="1:31" s="66" customFormat="1" x14ac:dyDescent="0.5">
      <c r="A128" s="61">
        <v>106</v>
      </c>
      <c r="B128" s="62" t="s">
        <v>97</v>
      </c>
      <c r="C128" s="63"/>
      <c r="D128" s="63"/>
      <c r="E128" s="64">
        <v>1</v>
      </c>
      <c r="F128" s="64">
        <v>1</v>
      </c>
      <c r="G128" s="64">
        <f t="shared" si="37"/>
        <v>140400</v>
      </c>
      <c r="H128" s="64">
        <v>1</v>
      </c>
      <c r="I128" s="64">
        <v>1</v>
      </c>
      <c r="J128" s="64">
        <v>1</v>
      </c>
      <c r="K128" s="65" t="s">
        <v>69</v>
      </c>
      <c r="L128" s="65" t="s">
        <v>69</v>
      </c>
      <c r="M128" s="65" t="s">
        <v>69</v>
      </c>
      <c r="N128" s="64"/>
      <c r="O128" s="64"/>
      <c r="P128" s="64">
        <f t="shared" si="35"/>
        <v>5640</v>
      </c>
      <c r="Q128" s="64"/>
      <c r="R128" s="64"/>
      <c r="S128" s="64">
        <f t="shared" si="38"/>
        <v>146040</v>
      </c>
      <c r="T128" s="203" t="s">
        <v>636</v>
      </c>
      <c r="U128" s="54">
        <v>11700</v>
      </c>
      <c r="V128" s="54"/>
      <c r="W128" s="54"/>
      <c r="X128" s="55">
        <v>1</v>
      </c>
      <c r="Y128" s="54">
        <f t="shared" si="39"/>
        <v>12170</v>
      </c>
      <c r="Z128" s="54">
        <f t="shared" si="40"/>
        <v>470</v>
      </c>
      <c r="AA128" s="54">
        <f t="shared" si="41"/>
        <v>468</v>
      </c>
      <c r="AB128" s="54">
        <v>470</v>
      </c>
      <c r="AC128" s="100"/>
      <c r="AD128" s="296"/>
      <c r="AE128" s="296"/>
    </row>
    <row r="129" spans="1:31" s="66" customFormat="1" x14ac:dyDescent="0.5">
      <c r="A129" s="61">
        <v>107</v>
      </c>
      <c r="B129" s="62" t="s">
        <v>110</v>
      </c>
      <c r="C129" s="63"/>
      <c r="D129" s="63"/>
      <c r="E129" s="64">
        <v>1</v>
      </c>
      <c r="F129" s="64">
        <v>1</v>
      </c>
      <c r="G129" s="64">
        <f t="shared" si="37"/>
        <v>108000</v>
      </c>
      <c r="H129" s="64">
        <v>1</v>
      </c>
      <c r="I129" s="64">
        <v>1</v>
      </c>
      <c r="J129" s="64">
        <v>1</v>
      </c>
      <c r="K129" s="65" t="s">
        <v>69</v>
      </c>
      <c r="L129" s="65" t="s">
        <v>69</v>
      </c>
      <c r="M129" s="65" t="s">
        <v>69</v>
      </c>
      <c r="N129" s="64"/>
      <c r="O129" s="64"/>
      <c r="P129" s="64">
        <f t="shared" si="35"/>
        <v>0</v>
      </c>
      <c r="Q129" s="64"/>
      <c r="R129" s="64"/>
      <c r="S129" s="64">
        <f t="shared" si="38"/>
        <v>108000</v>
      </c>
      <c r="T129" s="205" t="s">
        <v>638</v>
      </c>
      <c r="U129" s="54">
        <v>9000</v>
      </c>
      <c r="V129" s="54"/>
      <c r="W129" s="54"/>
      <c r="X129" s="55">
        <v>1</v>
      </c>
      <c r="Y129" s="54">
        <v>9000</v>
      </c>
      <c r="Z129" s="54">
        <f t="shared" si="40"/>
        <v>0</v>
      </c>
      <c r="AA129" s="54"/>
      <c r="AB129" s="54"/>
      <c r="AC129" s="100"/>
      <c r="AD129" s="295"/>
      <c r="AE129" s="296"/>
    </row>
    <row r="130" spans="1:31" s="66" customFormat="1" x14ac:dyDescent="0.5">
      <c r="A130" s="61">
        <v>108</v>
      </c>
      <c r="B130" s="62" t="s">
        <v>110</v>
      </c>
      <c r="C130" s="63"/>
      <c r="D130" s="63"/>
      <c r="E130" s="64">
        <v>1</v>
      </c>
      <c r="F130" s="64">
        <v>1</v>
      </c>
      <c r="G130" s="64">
        <f t="shared" si="37"/>
        <v>108000</v>
      </c>
      <c r="H130" s="64">
        <v>1</v>
      </c>
      <c r="I130" s="64">
        <v>1</v>
      </c>
      <c r="J130" s="64">
        <v>1</v>
      </c>
      <c r="K130" s="65" t="s">
        <v>69</v>
      </c>
      <c r="L130" s="65" t="s">
        <v>69</v>
      </c>
      <c r="M130" s="65" t="s">
        <v>69</v>
      </c>
      <c r="N130" s="64"/>
      <c r="O130" s="64"/>
      <c r="P130" s="64">
        <f t="shared" si="35"/>
        <v>0</v>
      </c>
      <c r="Q130" s="64"/>
      <c r="R130" s="64"/>
      <c r="S130" s="64">
        <f t="shared" si="38"/>
        <v>108000</v>
      </c>
      <c r="T130" s="205" t="s">
        <v>755</v>
      </c>
      <c r="U130" s="54">
        <v>9000</v>
      </c>
      <c r="V130" s="54"/>
      <c r="W130" s="54"/>
      <c r="X130" s="55">
        <v>1</v>
      </c>
      <c r="Y130" s="54">
        <v>9000</v>
      </c>
      <c r="Z130" s="54">
        <f t="shared" si="40"/>
        <v>0</v>
      </c>
      <c r="AA130" s="54"/>
      <c r="AB130" s="54"/>
      <c r="AC130" s="100"/>
      <c r="AD130" s="295"/>
      <c r="AE130" s="296"/>
    </row>
    <row r="131" spans="1:31" s="66" customFormat="1" x14ac:dyDescent="0.5">
      <c r="A131" s="61">
        <v>109</v>
      </c>
      <c r="B131" s="62" t="s">
        <v>110</v>
      </c>
      <c r="C131" s="63"/>
      <c r="D131" s="63"/>
      <c r="E131" s="64">
        <v>1</v>
      </c>
      <c r="F131" s="64">
        <v>1</v>
      </c>
      <c r="G131" s="64">
        <f t="shared" si="37"/>
        <v>108000</v>
      </c>
      <c r="H131" s="64">
        <v>1</v>
      </c>
      <c r="I131" s="64">
        <v>1</v>
      </c>
      <c r="J131" s="64">
        <v>1</v>
      </c>
      <c r="K131" s="65" t="s">
        <v>69</v>
      </c>
      <c r="L131" s="65" t="s">
        <v>69</v>
      </c>
      <c r="M131" s="65" t="s">
        <v>69</v>
      </c>
      <c r="N131" s="64"/>
      <c r="O131" s="64"/>
      <c r="P131" s="64">
        <f t="shared" si="35"/>
        <v>0</v>
      </c>
      <c r="Q131" s="64"/>
      <c r="R131" s="64"/>
      <c r="S131" s="64">
        <f t="shared" si="38"/>
        <v>108000</v>
      </c>
      <c r="T131" s="205" t="s">
        <v>637</v>
      </c>
      <c r="U131" s="54">
        <v>9000</v>
      </c>
      <c r="V131" s="54"/>
      <c r="W131" s="54"/>
      <c r="X131" s="55">
        <v>1</v>
      </c>
      <c r="Y131" s="54">
        <v>9000</v>
      </c>
      <c r="Z131" s="54">
        <f t="shared" si="40"/>
        <v>0</v>
      </c>
      <c r="AA131" s="54"/>
      <c r="AB131" s="54"/>
      <c r="AC131" s="100"/>
      <c r="AD131" s="295"/>
      <c r="AE131" s="296"/>
    </row>
    <row r="132" spans="1:31" s="66" customFormat="1" x14ac:dyDescent="0.5">
      <c r="A132" s="61">
        <v>110</v>
      </c>
      <c r="B132" s="62" t="s">
        <v>233</v>
      </c>
      <c r="C132" s="63"/>
      <c r="D132" s="63"/>
      <c r="E132" s="64">
        <v>1</v>
      </c>
      <c r="F132" s="64">
        <v>1</v>
      </c>
      <c r="G132" s="64">
        <f t="shared" si="37"/>
        <v>108000</v>
      </c>
      <c r="H132" s="64">
        <v>1</v>
      </c>
      <c r="I132" s="64">
        <v>1</v>
      </c>
      <c r="J132" s="64">
        <v>1</v>
      </c>
      <c r="K132" s="65" t="s">
        <v>69</v>
      </c>
      <c r="L132" s="65" t="s">
        <v>69</v>
      </c>
      <c r="M132" s="65" t="s">
        <v>69</v>
      </c>
      <c r="N132" s="64"/>
      <c r="O132" s="64"/>
      <c r="P132" s="64">
        <f t="shared" si="35"/>
        <v>0</v>
      </c>
      <c r="Q132" s="64"/>
      <c r="R132" s="64"/>
      <c r="S132" s="64">
        <f t="shared" si="38"/>
        <v>108000</v>
      </c>
      <c r="T132" s="205" t="s">
        <v>619</v>
      </c>
      <c r="U132" s="54">
        <v>9000</v>
      </c>
      <c r="V132" s="54"/>
      <c r="W132" s="54"/>
      <c r="X132" s="55">
        <v>1</v>
      </c>
      <c r="Y132" s="54">
        <v>9000</v>
      </c>
      <c r="Z132" s="54">
        <f t="shared" si="40"/>
        <v>0</v>
      </c>
      <c r="AA132" s="54"/>
      <c r="AB132" s="54"/>
      <c r="AC132" s="100"/>
      <c r="AD132" s="295"/>
      <c r="AE132" s="296"/>
    </row>
    <row r="133" spans="1:31" s="66" customFormat="1" x14ac:dyDescent="0.5">
      <c r="A133" s="61">
        <v>111</v>
      </c>
      <c r="B133" s="62" t="s">
        <v>233</v>
      </c>
      <c r="C133" s="63"/>
      <c r="D133" s="63"/>
      <c r="E133" s="64">
        <v>1</v>
      </c>
      <c r="F133" s="64">
        <v>1</v>
      </c>
      <c r="G133" s="64">
        <f t="shared" si="37"/>
        <v>108000</v>
      </c>
      <c r="H133" s="64">
        <v>1</v>
      </c>
      <c r="I133" s="64">
        <v>1</v>
      </c>
      <c r="J133" s="64">
        <v>1</v>
      </c>
      <c r="K133" s="65" t="s">
        <v>69</v>
      </c>
      <c r="L133" s="65" t="s">
        <v>69</v>
      </c>
      <c r="M133" s="65" t="s">
        <v>69</v>
      </c>
      <c r="N133" s="64"/>
      <c r="O133" s="64"/>
      <c r="P133" s="64">
        <f t="shared" si="35"/>
        <v>0</v>
      </c>
      <c r="Q133" s="64"/>
      <c r="R133" s="64"/>
      <c r="S133" s="64">
        <f t="shared" si="38"/>
        <v>108000</v>
      </c>
      <c r="T133" s="205" t="s">
        <v>774</v>
      </c>
      <c r="U133" s="54">
        <v>9000</v>
      </c>
      <c r="V133" s="54"/>
      <c r="W133" s="54"/>
      <c r="X133" s="55">
        <v>1</v>
      </c>
      <c r="Y133" s="54">
        <v>9000</v>
      </c>
      <c r="Z133" s="54">
        <f t="shared" si="40"/>
        <v>0</v>
      </c>
      <c r="AA133" s="54"/>
      <c r="AB133" s="54"/>
      <c r="AC133" s="100"/>
      <c r="AD133" s="295"/>
      <c r="AE133" s="296"/>
    </row>
    <row r="134" spans="1:31" s="66" customFormat="1" x14ac:dyDescent="0.5">
      <c r="A134" s="61">
        <v>112</v>
      </c>
      <c r="B134" s="62" t="s">
        <v>233</v>
      </c>
      <c r="C134" s="63"/>
      <c r="D134" s="63"/>
      <c r="E134" s="64">
        <v>1</v>
      </c>
      <c r="F134" s="64">
        <v>1</v>
      </c>
      <c r="G134" s="64">
        <f t="shared" si="37"/>
        <v>108000</v>
      </c>
      <c r="H134" s="64">
        <v>1</v>
      </c>
      <c r="I134" s="64">
        <v>1</v>
      </c>
      <c r="J134" s="64">
        <v>1</v>
      </c>
      <c r="K134" s="65" t="s">
        <v>69</v>
      </c>
      <c r="L134" s="65" t="s">
        <v>69</v>
      </c>
      <c r="M134" s="65" t="s">
        <v>69</v>
      </c>
      <c r="N134" s="64"/>
      <c r="O134" s="64"/>
      <c r="P134" s="64">
        <f t="shared" si="35"/>
        <v>0</v>
      </c>
      <c r="Q134" s="64"/>
      <c r="R134" s="64"/>
      <c r="S134" s="64">
        <f t="shared" si="38"/>
        <v>108000</v>
      </c>
      <c r="T134" s="205" t="s">
        <v>633</v>
      </c>
      <c r="U134" s="54">
        <v>9000</v>
      </c>
      <c r="V134" s="54"/>
      <c r="W134" s="54"/>
      <c r="X134" s="55">
        <v>1</v>
      </c>
      <c r="Y134" s="54">
        <v>9000</v>
      </c>
      <c r="Z134" s="54">
        <f t="shared" si="40"/>
        <v>0</v>
      </c>
      <c r="AA134" s="54"/>
      <c r="AB134" s="54"/>
      <c r="AC134" s="100"/>
      <c r="AD134" s="295"/>
      <c r="AE134" s="296"/>
    </row>
    <row r="135" spans="1:31" s="66" customFormat="1" x14ac:dyDescent="0.5">
      <c r="A135" s="61">
        <v>113</v>
      </c>
      <c r="B135" s="62" t="s">
        <v>233</v>
      </c>
      <c r="C135" s="63"/>
      <c r="D135" s="63"/>
      <c r="E135" s="64">
        <v>1</v>
      </c>
      <c r="F135" s="64">
        <v>1</v>
      </c>
      <c r="G135" s="64">
        <f t="shared" si="37"/>
        <v>108000</v>
      </c>
      <c r="H135" s="64">
        <v>1</v>
      </c>
      <c r="I135" s="64">
        <v>1</v>
      </c>
      <c r="J135" s="64">
        <v>1</v>
      </c>
      <c r="K135" s="65" t="s">
        <v>69</v>
      </c>
      <c r="L135" s="65" t="s">
        <v>69</v>
      </c>
      <c r="M135" s="65" t="s">
        <v>69</v>
      </c>
      <c r="N135" s="64"/>
      <c r="O135" s="64"/>
      <c r="P135" s="64">
        <f t="shared" si="35"/>
        <v>0</v>
      </c>
      <c r="Q135" s="64"/>
      <c r="R135" s="64"/>
      <c r="S135" s="64">
        <f t="shared" si="38"/>
        <v>108000</v>
      </c>
      <c r="T135" s="205" t="s">
        <v>617</v>
      </c>
      <c r="U135" s="54">
        <v>9000</v>
      </c>
      <c r="V135" s="54"/>
      <c r="W135" s="54"/>
      <c r="X135" s="55">
        <v>1</v>
      </c>
      <c r="Y135" s="54">
        <v>9000</v>
      </c>
      <c r="Z135" s="54">
        <f t="shared" si="40"/>
        <v>0</v>
      </c>
      <c r="AA135" s="54"/>
      <c r="AB135" s="54"/>
      <c r="AC135" s="100"/>
      <c r="AD135" s="295"/>
      <c r="AE135" s="296"/>
    </row>
    <row r="136" spans="1:31" s="66" customFormat="1" x14ac:dyDescent="0.5">
      <c r="A136" s="61">
        <v>114</v>
      </c>
      <c r="B136" s="62" t="s">
        <v>233</v>
      </c>
      <c r="C136" s="63"/>
      <c r="D136" s="63"/>
      <c r="E136" s="64">
        <v>1</v>
      </c>
      <c r="F136" s="64">
        <v>1</v>
      </c>
      <c r="G136" s="64">
        <f t="shared" si="37"/>
        <v>108000</v>
      </c>
      <c r="H136" s="64">
        <v>1</v>
      </c>
      <c r="I136" s="64">
        <v>1</v>
      </c>
      <c r="J136" s="64">
        <v>1</v>
      </c>
      <c r="K136" s="65" t="s">
        <v>69</v>
      </c>
      <c r="L136" s="65" t="s">
        <v>69</v>
      </c>
      <c r="M136" s="65" t="s">
        <v>69</v>
      </c>
      <c r="N136" s="64"/>
      <c r="O136" s="64"/>
      <c r="P136" s="64">
        <f t="shared" si="35"/>
        <v>0</v>
      </c>
      <c r="Q136" s="64"/>
      <c r="R136" s="64"/>
      <c r="S136" s="64">
        <f t="shared" si="38"/>
        <v>108000</v>
      </c>
      <c r="T136" s="205" t="s">
        <v>615</v>
      </c>
      <c r="U136" s="54">
        <v>9000</v>
      </c>
      <c r="V136" s="54"/>
      <c r="W136" s="54"/>
      <c r="X136" s="55">
        <v>1</v>
      </c>
      <c r="Y136" s="54">
        <v>9000</v>
      </c>
      <c r="Z136" s="54">
        <f t="shared" si="40"/>
        <v>0</v>
      </c>
      <c r="AA136" s="54"/>
      <c r="AB136" s="54"/>
      <c r="AC136" s="100"/>
      <c r="AD136" s="295"/>
      <c r="AE136" s="296"/>
    </row>
    <row r="137" spans="1:31" s="66" customFormat="1" x14ac:dyDescent="0.5">
      <c r="A137" s="61">
        <v>115</v>
      </c>
      <c r="B137" s="62" t="s">
        <v>233</v>
      </c>
      <c r="C137" s="63"/>
      <c r="D137" s="63"/>
      <c r="E137" s="64">
        <v>1</v>
      </c>
      <c r="F137" s="64">
        <v>1</v>
      </c>
      <c r="G137" s="64">
        <f t="shared" si="37"/>
        <v>108000</v>
      </c>
      <c r="H137" s="64">
        <v>1</v>
      </c>
      <c r="I137" s="64">
        <v>1</v>
      </c>
      <c r="J137" s="64">
        <v>1</v>
      </c>
      <c r="K137" s="65" t="s">
        <v>69</v>
      </c>
      <c r="L137" s="65" t="s">
        <v>69</v>
      </c>
      <c r="M137" s="65" t="s">
        <v>69</v>
      </c>
      <c r="N137" s="64"/>
      <c r="O137" s="64"/>
      <c r="P137" s="64">
        <f t="shared" si="35"/>
        <v>0</v>
      </c>
      <c r="Q137" s="64"/>
      <c r="R137" s="64"/>
      <c r="S137" s="64">
        <f t="shared" si="38"/>
        <v>108000</v>
      </c>
      <c r="T137" s="205" t="s">
        <v>504</v>
      </c>
      <c r="U137" s="54">
        <v>9000</v>
      </c>
      <c r="V137" s="54"/>
      <c r="W137" s="54"/>
      <c r="X137" s="55">
        <v>1</v>
      </c>
      <c r="Y137" s="54">
        <v>9000</v>
      </c>
      <c r="Z137" s="54">
        <f t="shared" si="40"/>
        <v>0</v>
      </c>
      <c r="AA137" s="54"/>
      <c r="AB137" s="54"/>
      <c r="AC137" s="100"/>
      <c r="AD137" s="295"/>
      <c r="AE137" s="296"/>
    </row>
    <row r="138" spans="1:31" s="66" customFormat="1" x14ac:dyDescent="0.5">
      <c r="A138" s="61">
        <v>116</v>
      </c>
      <c r="B138" s="62" t="s">
        <v>233</v>
      </c>
      <c r="C138" s="63"/>
      <c r="D138" s="63"/>
      <c r="E138" s="64">
        <v>1</v>
      </c>
      <c r="F138" s="64">
        <v>1</v>
      </c>
      <c r="G138" s="64">
        <f t="shared" si="37"/>
        <v>108000</v>
      </c>
      <c r="H138" s="64">
        <v>1</v>
      </c>
      <c r="I138" s="64">
        <v>1</v>
      </c>
      <c r="J138" s="64">
        <v>1</v>
      </c>
      <c r="K138" s="65" t="s">
        <v>69</v>
      </c>
      <c r="L138" s="65" t="s">
        <v>69</v>
      </c>
      <c r="M138" s="65" t="s">
        <v>69</v>
      </c>
      <c r="N138" s="64"/>
      <c r="O138" s="64"/>
      <c r="P138" s="64">
        <f t="shared" si="35"/>
        <v>0</v>
      </c>
      <c r="Q138" s="64"/>
      <c r="R138" s="64"/>
      <c r="S138" s="64">
        <f t="shared" si="38"/>
        <v>108000</v>
      </c>
      <c r="T138" s="205" t="s">
        <v>613</v>
      </c>
      <c r="U138" s="54">
        <v>9000</v>
      </c>
      <c r="V138" s="54"/>
      <c r="W138" s="54"/>
      <c r="X138" s="55">
        <v>1</v>
      </c>
      <c r="Y138" s="54">
        <v>9000</v>
      </c>
      <c r="Z138" s="54">
        <f t="shared" si="40"/>
        <v>0</v>
      </c>
      <c r="AA138" s="54"/>
      <c r="AB138" s="54"/>
      <c r="AC138" s="100"/>
      <c r="AD138" s="295"/>
      <c r="AE138" s="296"/>
    </row>
    <row r="139" spans="1:31" s="66" customFormat="1" x14ac:dyDescent="0.5">
      <c r="A139" s="61">
        <v>117</v>
      </c>
      <c r="B139" s="62" t="s">
        <v>233</v>
      </c>
      <c r="C139" s="63"/>
      <c r="D139" s="63"/>
      <c r="E139" s="64">
        <v>1</v>
      </c>
      <c r="F139" s="64">
        <v>1</v>
      </c>
      <c r="G139" s="64">
        <f t="shared" si="37"/>
        <v>108000</v>
      </c>
      <c r="H139" s="64">
        <v>1</v>
      </c>
      <c r="I139" s="64">
        <v>1</v>
      </c>
      <c r="J139" s="64">
        <v>1</v>
      </c>
      <c r="K139" s="65" t="s">
        <v>69</v>
      </c>
      <c r="L139" s="65" t="s">
        <v>69</v>
      </c>
      <c r="M139" s="65" t="s">
        <v>69</v>
      </c>
      <c r="N139" s="64"/>
      <c r="O139" s="64"/>
      <c r="P139" s="64">
        <f t="shared" si="35"/>
        <v>0</v>
      </c>
      <c r="Q139" s="64"/>
      <c r="R139" s="64"/>
      <c r="S139" s="64">
        <f t="shared" si="38"/>
        <v>108000</v>
      </c>
      <c r="T139" s="205" t="s">
        <v>631</v>
      </c>
      <c r="U139" s="54">
        <v>9000</v>
      </c>
      <c r="V139" s="54"/>
      <c r="W139" s="54"/>
      <c r="X139" s="55">
        <v>1</v>
      </c>
      <c r="Y139" s="54">
        <v>9000</v>
      </c>
      <c r="Z139" s="54">
        <f t="shared" si="40"/>
        <v>0</v>
      </c>
      <c r="AA139" s="54"/>
      <c r="AB139" s="54"/>
      <c r="AC139" s="100"/>
      <c r="AD139" s="295"/>
      <c r="AE139" s="296"/>
    </row>
    <row r="140" spans="1:31" s="66" customFormat="1" x14ac:dyDescent="0.5">
      <c r="A140" s="61">
        <v>118</v>
      </c>
      <c r="B140" s="62" t="s">
        <v>233</v>
      </c>
      <c r="C140" s="63"/>
      <c r="D140" s="63"/>
      <c r="E140" s="64">
        <v>1</v>
      </c>
      <c r="F140" s="64">
        <v>1</v>
      </c>
      <c r="G140" s="64">
        <f t="shared" si="37"/>
        <v>108000</v>
      </c>
      <c r="H140" s="64">
        <v>1</v>
      </c>
      <c r="I140" s="64">
        <v>1</v>
      </c>
      <c r="J140" s="64">
        <v>1</v>
      </c>
      <c r="K140" s="65" t="s">
        <v>69</v>
      </c>
      <c r="L140" s="65" t="s">
        <v>69</v>
      </c>
      <c r="M140" s="65" t="s">
        <v>69</v>
      </c>
      <c r="N140" s="64"/>
      <c r="O140" s="64"/>
      <c r="P140" s="64">
        <f t="shared" si="35"/>
        <v>0</v>
      </c>
      <c r="Q140" s="64"/>
      <c r="R140" s="64"/>
      <c r="S140" s="64">
        <f t="shared" si="38"/>
        <v>108000</v>
      </c>
      <c r="T140" s="205" t="s">
        <v>625</v>
      </c>
      <c r="U140" s="54">
        <v>9000</v>
      </c>
      <c r="V140" s="54"/>
      <c r="W140" s="54"/>
      <c r="X140" s="55">
        <v>1</v>
      </c>
      <c r="Y140" s="54">
        <v>9000</v>
      </c>
      <c r="Z140" s="54">
        <f t="shared" si="40"/>
        <v>0</v>
      </c>
      <c r="AA140" s="54"/>
      <c r="AB140" s="54"/>
      <c r="AC140" s="100"/>
      <c r="AD140" s="295"/>
      <c r="AE140" s="296"/>
    </row>
    <row r="141" spans="1:31" s="66" customFormat="1" x14ac:dyDescent="0.5">
      <c r="A141" s="61">
        <v>119</v>
      </c>
      <c r="B141" s="62" t="s">
        <v>233</v>
      </c>
      <c r="C141" s="63"/>
      <c r="D141" s="63"/>
      <c r="E141" s="64">
        <v>1</v>
      </c>
      <c r="F141" s="64">
        <v>1</v>
      </c>
      <c r="G141" s="64">
        <f t="shared" si="37"/>
        <v>108000</v>
      </c>
      <c r="H141" s="64">
        <v>1</v>
      </c>
      <c r="I141" s="64">
        <v>1</v>
      </c>
      <c r="J141" s="64">
        <v>1</v>
      </c>
      <c r="K141" s="65" t="s">
        <v>69</v>
      </c>
      <c r="L141" s="65" t="s">
        <v>69</v>
      </c>
      <c r="M141" s="65" t="s">
        <v>69</v>
      </c>
      <c r="N141" s="64"/>
      <c r="O141" s="64"/>
      <c r="P141" s="64">
        <f t="shared" si="35"/>
        <v>0</v>
      </c>
      <c r="Q141" s="64"/>
      <c r="R141" s="64"/>
      <c r="S141" s="64">
        <f t="shared" si="38"/>
        <v>108000</v>
      </c>
      <c r="T141" s="205" t="s">
        <v>896</v>
      </c>
      <c r="U141" s="54">
        <v>9000</v>
      </c>
      <c r="V141" s="54"/>
      <c r="W141" s="54"/>
      <c r="X141" s="55">
        <v>1</v>
      </c>
      <c r="Y141" s="54">
        <v>9000</v>
      </c>
      <c r="Z141" s="54">
        <f t="shared" si="40"/>
        <v>0</v>
      </c>
      <c r="AA141" s="54"/>
      <c r="AB141" s="54"/>
      <c r="AC141" s="100"/>
      <c r="AD141" s="295"/>
      <c r="AE141" s="296"/>
    </row>
    <row r="142" spans="1:31" s="66" customFormat="1" x14ac:dyDescent="0.5">
      <c r="A142" s="61">
        <v>120</v>
      </c>
      <c r="B142" s="62" t="s">
        <v>233</v>
      </c>
      <c r="C142" s="63"/>
      <c r="D142" s="63"/>
      <c r="E142" s="64">
        <v>1</v>
      </c>
      <c r="F142" s="64">
        <v>1</v>
      </c>
      <c r="G142" s="64">
        <f t="shared" si="37"/>
        <v>108000</v>
      </c>
      <c r="H142" s="64">
        <v>1</v>
      </c>
      <c r="I142" s="64">
        <v>1</v>
      </c>
      <c r="J142" s="64">
        <v>1</v>
      </c>
      <c r="K142" s="65" t="s">
        <v>69</v>
      </c>
      <c r="L142" s="65" t="s">
        <v>69</v>
      </c>
      <c r="M142" s="65" t="s">
        <v>69</v>
      </c>
      <c r="N142" s="64"/>
      <c r="O142" s="64"/>
      <c r="P142" s="64">
        <f t="shared" si="35"/>
        <v>0</v>
      </c>
      <c r="Q142" s="64"/>
      <c r="R142" s="64"/>
      <c r="S142" s="64">
        <f t="shared" si="38"/>
        <v>108000</v>
      </c>
      <c r="T142" s="205" t="s">
        <v>897</v>
      </c>
      <c r="U142" s="54">
        <v>9000</v>
      </c>
      <c r="V142" s="54"/>
      <c r="W142" s="54"/>
      <c r="X142" s="55">
        <v>1</v>
      </c>
      <c r="Y142" s="54">
        <v>9000</v>
      </c>
      <c r="Z142" s="54">
        <f t="shared" si="40"/>
        <v>0</v>
      </c>
      <c r="AA142" s="54"/>
      <c r="AB142" s="54"/>
      <c r="AC142" s="100"/>
      <c r="AD142" s="295"/>
      <c r="AE142" s="296"/>
    </row>
    <row r="143" spans="1:31" s="66" customFormat="1" x14ac:dyDescent="0.5">
      <c r="A143" s="61">
        <v>121</v>
      </c>
      <c r="B143" s="62" t="s">
        <v>233</v>
      </c>
      <c r="C143" s="63"/>
      <c r="D143" s="63"/>
      <c r="E143" s="64">
        <v>1</v>
      </c>
      <c r="F143" s="64">
        <v>1</v>
      </c>
      <c r="G143" s="64">
        <f t="shared" si="37"/>
        <v>108000</v>
      </c>
      <c r="H143" s="64">
        <v>1</v>
      </c>
      <c r="I143" s="64">
        <v>1</v>
      </c>
      <c r="J143" s="64">
        <v>1</v>
      </c>
      <c r="K143" s="65" t="s">
        <v>69</v>
      </c>
      <c r="L143" s="65" t="s">
        <v>69</v>
      </c>
      <c r="M143" s="65" t="s">
        <v>69</v>
      </c>
      <c r="N143" s="64"/>
      <c r="O143" s="64"/>
      <c r="P143" s="64">
        <f t="shared" si="35"/>
        <v>0</v>
      </c>
      <c r="Q143" s="64"/>
      <c r="R143" s="64"/>
      <c r="S143" s="64">
        <f t="shared" si="38"/>
        <v>108000</v>
      </c>
      <c r="T143" s="205" t="s">
        <v>621</v>
      </c>
      <c r="U143" s="54">
        <v>9000</v>
      </c>
      <c r="V143" s="54"/>
      <c r="W143" s="54"/>
      <c r="X143" s="55">
        <v>1</v>
      </c>
      <c r="Y143" s="54">
        <v>9000</v>
      </c>
      <c r="Z143" s="54">
        <f t="shared" si="40"/>
        <v>0</v>
      </c>
      <c r="AA143" s="54"/>
      <c r="AB143" s="54"/>
      <c r="AC143" s="100"/>
      <c r="AD143" s="295"/>
      <c r="AE143" s="296"/>
    </row>
    <row r="144" spans="1:31" s="66" customFormat="1" x14ac:dyDescent="0.5">
      <c r="A144" s="61">
        <v>122</v>
      </c>
      <c r="B144" s="62" t="s">
        <v>233</v>
      </c>
      <c r="C144" s="63"/>
      <c r="D144" s="63"/>
      <c r="E144" s="64">
        <v>1</v>
      </c>
      <c r="F144" s="64">
        <v>1</v>
      </c>
      <c r="G144" s="64">
        <f t="shared" si="37"/>
        <v>108000</v>
      </c>
      <c r="H144" s="64">
        <v>1</v>
      </c>
      <c r="I144" s="64">
        <v>1</v>
      </c>
      <c r="J144" s="64">
        <v>1</v>
      </c>
      <c r="K144" s="65" t="s">
        <v>69</v>
      </c>
      <c r="L144" s="65" t="s">
        <v>69</v>
      </c>
      <c r="M144" s="65" t="s">
        <v>69</v>
      </c>
      <c r="N144" s="64"/>
      <c r="O144" s="64"/>
      <c r="P144" s="64">
        <f t="shared" si="35"/>
        <v>0</v>
      </c>
      <c r="Q144" s="64"/>
      <c r="R144" s="64"/>
      <c r="S144" s="64">
        <f t="shared" si="38"/>
        <v>108000</v>
      </c>
      <c r="T144" s="205" t="s">
        <v>635</v>
      </c>
      <c r="U144" s="54">
        <v>9000</v>
      </c>
      <c r="V144" s="54"/>
      <c r="W144" s="54"/>
      <c r="X144" s="55">
        <v>1</v>
      </c>
      <c r="Y144" s="54">
        <v>9000</v>
      </c>
      <c r="Z144" s="54">
        <f t="shared" si="40"/>
        <v>0</v>
      </c>
      <c r="AA144" s="54"/>
      <c r="AB144" s="54"/>
      <c r="AC144" s="100"/>
      <c r="AD144" s="295"/>
      <c r="AE144" s="296"/>
    </row>
    <row r="145" spans="1:31" s="66" customFormat="1" x14ac:dyDescent="0.5">
      <c r="A145" s="61">
        <v>123</v>
      </c>
      <c r="B145" s="62" t="s">
        <v>233</v>
      </c>
      <c r="C145" s="63"/>
      <c r="D145" s="63"/>
      <c r="E145" s="64">
        <v>1</v>
      </c>
      <c r="F145" s="64">
        <v>1</v>
      </c>
      <c r="G145" s="64">
        <f t="shared" si="37"/>
        <v>108000</v>
      </c>
      <c r="H145" s="64">
        <v>1</v>
      </c>
      <c r="I145" s="64">
        <v>1</v>
      </c>
      <c r="J145" s="64">
        <v>1</v>
      </c>
      <c r="K145" s="65" t="s">
        <v>69</v>
      </c>
      <c r="L145" s="65" t="s">
        <v>69</v>
      </c>
      <c r="M145" s="65" t="s">
        <v>69</v>
      </c>
      <c r="N145" s="64"/>
      <c r="O145" s="64"/>
      <c r="P145" s="64">
        <f t="shared" si="35"/>
        <v>0</v>
      </c>
      <c r="Q145" s="64"/>
      <c r="R145" s="64"/>
      <c r="S145" s="64">
        <f t="shared" si="38"/>
        <v>108000</v>
      </c>
      <c r="T145" s="205" t="s">
        <v>627</v>
      </c>
      <c r="U145" s="54">
        <v>9000</v>
      </c>
      <c r="V145" s="54"/>
      <c r="W145" s="54"/>
      <c r="X145" s="55">
        <v>1</v>
      </c>
      <c r="Y145" s="54">
        <v>9000</v>
      </c>
      <c r="Z145" s="54">
        <f t="shared" si="40"/>
        <v>0</v>
      </c>
      <c r="AA145" s="54"/>
      <c r="AB145" s="54"/>
      <c r="AC145" s="100"/>
      <c r="AD145" s="295"/>
      <c r="AE145" s="296"/>
    </row>
    <row r="146" spans="1:31" s="66" customFormat="1" x14ac:dyDescent="0.5">
      <c r="A146" s="61">
        <v>124</v>
      </c>
      <c r="B146" s="62" t="s">
        <v>233</v>
      </c>
      <c r="C146" s="63"/>
      <c r="D146" s="63"/>
      <c r="E146" s="64">
        <v>1</v>
      </c>
      <c r="F146" s="64">
        <v>1</v>
      </c>
      <c r="G146" s="64">
        <f t="shared" si="37"/>
        <v>108000</v>
      </c>
      <c r="H146" s="64">
        <v>1</v>
      </c>
      <c r="I146" s="64">
        <v>1</v>
      </c>
      <c r="J146" s="64">
        <v>1</v>
      </c>
      <c r="K146" s="65" t="s">
        <v>69</v>
      </c>
      <c r="L146" s="65" t="s">
        <v>69</v>
      </c>
      <c r="M146" s="65" t="s">
        <v>69</v>
      </c>
      <c r="N146" s="64"/>
      <c r="O146" s="64"/>
      <c r="P146" s="64">
        <f t="shared" si="35"/>
        <v>0</v>
      </c>
      <c r="Q146" s="64"/>
      <c r="R146" s="64"/>
      <c r="S146" s="64">
        <f t="shared" si="38"/>
        <v>108000</v>
      </c>
      <c r="T146" s="205" t="s">
        <v>620</v>
      </c>
      <c r="U146" s="54">
        <v>9000</v>
      </c>
      <c r="V146" s="54"/>
      <c r="W146" s="54"/>
      <c r="X146" s="55">
        <v>1</v>
      </c>
      <c r="Y146" s="54">
        <v>9000</v>
      </c>
      <c r="Z146" s="54">
        <f t="shared" si="40"/>
        <v>0</v>
      </c>
      <c r="AA146" s="54"/>
      <c r="AB146" s="54"/>
      <c r="AC146" s="100"/>
      <c r="AD146" s="295"/>
      <c r="AE146" s="296"/>
    </row>
    <row r="147" spans="1:31" s="66" customFormat="1" x14ac:dyDescent="0.5">
      <c r="A147" s="70"/>
      <c r="B147" s="71" t="s">
        <v>62</v>
      </c>
      <c r="C147" s="72"/>
      <c r="D147" s="72"/>
      <c r="E147" s="73">
        <f>SUM(E121:E146)</f>
        <v>26</v>
      </c>
      <c r="F147" s="73">
        <f t="shared" ref="F147:P147" si="42">SUM(F121:F146)</f>
        <v>26</v>
      </c>
      <c r="G147" s="73">
        <f t="shared" si="42"/>
        <v>3185280</v>
      </c>
      <c r="H147" s="73">
        <f t="shared" si="42"/>
        <v>26</v>
      </c>
      <c r="I147" s="73">
        <f t="shared" si="42"/>
        <v>26</v>
      </c>
      <c r="J147" s="73">
        <f t="shared" si="42"/>
        <v>26</v>
      </c>
      <c r="K147" s="73">
        <f t="shared" si="42"/>
        <v>0</v>
      </c>
      <c r="L147" s="73">
        <f t="shared" si="42"/>
        <v>0</v>
      </c>
      <c r="M147" s="73">
        <f t="shared" si="42"/>
        <v>0</v>
      </c>
      <c r="N147" s="73">
        <f t="shared" si="42"/>
        <v>0</v>
      </c>
      <c r="O147" s="73">
        <f t="shared" si="42"/>
        <v>0</v>
      </c>
      <c r="P147" s="73">
        <f t="shared" si="42"/>
        <v>49920</v>
      </c>
      <c r="Q147" s="73">
        <f>SUM(Q121:Q146)</f>
        <v>0</v>
      </c>
      <c r="R147" s="73">
        <f>SUM(R121:R146)</f>
        <v>0</v>
      </c>
      <c r="S147" s="73">
        <f>SUM(S121:S146)</f>
        <v>3235200</v>
      </c>
      <c r="T147" s="74"/>
      <c r="U147" s="54"/>
      <c r="V147" s="54"/>
      <c r="W147" s="54"/>
      <c r="X147" s="55"/>
      <c r="Y147" s="54"/>
      <c r="Z147" s="54"/>
      <c r="AA147" s="54"/>
      <c r="AB147" s="54"/>
      <c r="AC147" s="100"/>
      <c r="AD147" s="296"/>
      <c r="AE147" s="296"/>
    </row>
    <row r="148" spans="1:31" s="66" customFormat="1" x14ac:dyDescent="0.5">
      <c r="A148" s="61"/>
      <c r="B148" s="67" t="s">
        <v>639</v>
      </c>
      <c r="C148" s="63"/>
      <c r="D148" s="63"/>
      <c r="E148" s="64"/>
      <c r="F148" s="64"/>
      <c r="G148" s="64"/>
      <c r="H148" s="64"/>
      <c r="I148" s="64"/>
      <c r="J148" s="64"/>
      <c r="K148" s="65"/>
      <c r="L148" s="65"/>
      <c r="M148" s="65"/>
      <c r="N148" s="64"/>
      <c r="O148" s="64"/>
      <c r="P148" s="64"/>
      <c r="Q148" s="64"/>
      <c r="R148" s="64"/>
      <c r="S148" s="64"/>
      <c r="T148" s="62"/>
      <c r="U148" s="54"/>
      <c r="V148" s="54"/>
      <c r="W148" s="54"/>
      <c r="X148" s="55"/>
      <c r="Y148" s="54"/>
      <c r="Z148" s="54"/>
      <c r="AA148" s="54"/>
      <c r="AB148" s="54"/>
      <c r="AC148" s="100"/>
    </row>
    <row r="149" spans="1:31" s="66" customFormat="1" x14ac:dyDescent="0.5">
      <c r="A149" s="61">
        <v>125</v>
      </c>
      <c r="B149" s="75" t="s">
        <v>640</v>
      </c>
      <c r="C149" s="63">
        <v>712062104004</v>
      </c>
      <c r="D149" s="63" t="s">
        <v>499</v>
      </c>
      <c r="E149" s="64">
        <v>1</v>
      </c>
      <c r="F149" s="64">
        <v>1</v>
      </c>
      <c r="G149" s="64">
        <f t="shared" ref="G149:G155" si="43">(U149+V149+W236+W149)*X149*12</f>
        <v>663960</v>
      </c>
      <c r="H149" s="64">
        <v>1</v>
      </c>
      <c r="I149" s="64">
        <v>1</v>
      </c>
      <c r="J149" s="64">
        <v>1</v>
      </c>
      <c r="K149" s="65" t="s">
        <v>69</v>
      </c>
      <c r="L149" s="65" t="s">
        <v>69</v>
      </c>
      <c r="M149" s="65" t="s">
        <v>69</v>
      </c>
      <c r="N149" s="64"/>
      <c r="O149" s="64"/>
      <c r="P149" s="64">
        <f t="shared" ref="P149:P155" si="44">(Y149-U149)*12*X149</f>
        <v>19440</v>
      </c>
      <c r="Q149" s="64"/>
      <c r="R149" s="64"/>
      <c r="S149" s="64">
        <f t="shared" ref="S149:S155" si="45">G149+P149</f>
        <v>683400</v>
      </c>
      <c r="T149" s="203" t="s">
        <v>641</v>
      </c>
      <c r="U149" s="54">
        <v>44130</v>
      </c>
      <c r="V149" s="54">
        <v>5600</v>
      </c>
      <c r="W149" s="54">
        <v>5600</v>
      </c>
      <c r="X149" s="55">
        <v>1</v>
      </c>
      <c r="Y149" s="54">
        <v>45750</v>
      </c>
      <c r="Z149" s="54">
        <f t="shared" ref="Z149:Z155" si="46">(Y149-U149)</f>
        <v>1620</v>
      </c>
      <c r="AA149" s="54"/>
      <c r="AB149" s="54"/>
      <c r="AC149" s="100"/>
    </row>
    <row r="150" spans="1:31" s="66" customFormat="1" x14ac:dyDescent="0.5">
      <c r="A150" s="61">
        <v>126</v>
      </c>
      <c r="B150" s="62" t="s">
        <v>642</v>
      </c>
      <c r="C150" s="63">
        <v>712063602002</v>
      </c>
      <c r="D150" s="63" t="s">
        <v>514</v>
      </c>
      <c r="E150" s="64">
        <v>1</v>
      </c>
      <c r="F150" s="64">
        <v>1</v>
      </c>
      <c r="G150" s="64">
        <f t="shared" si="43"/>
        <v>612960</v>
      </c>
      <c r="H150" s="64">
        <v>1</v>
      </c>
      <c r="I150" s="64">
        <v>1</v>
      </c>
      <c r="J150" s="64">
        <v>1</v>
      </c>
      <c r="K150" s="65" t="s">
        <v>69</v>
      </c>
      <c r="L150" s="65" t="s">
        <v>69</v>
      </c>
      <c r="M150" s="65" t="s">
        <v>69</v>
      </c>
      <c r="N150" s="64"/>
      <c r="O150" s="64"/>
      <c r="P150" s="64">
        <f t="shared" si="44"/>
        <v>16440</v>
      </c>
      <c r="Q150" s="64"/>
      <c r="R150" s="64"/>
      <c r="S150" s="64">
        <f t="shared" si="45"/>
        <v>629400</v>
      </c>
      <c r="T150" s="203" t="s">
        <v>643</v>
      </c>
      <c r="U150" s="54">
        <v>39880</v>
      </c>
      <c r="V150" s="54">
        <v>5600</v>
      </c>
      <c r="W150" s="54">
        <v>5600</v>
      </c>
      <c r="X150" s="55">
        <v>1</v>
      </c>
      <c r="Y150" s="54">
        <v>41250</v>
      </c>
      <c r="Z150" s="54">
        <f t="shared" si="46"/>
        <v>1370</v>
      </c>
      <c r="AA150" s="54"/>
      <c r="AB150" s="54"/>
      <c r="AC150" s="100"/>
    </row>
    <row r="151" spans="1:31" s="66" customFormat="1" x14ac:dyDescent="0.5">
      <c r="A151" s="61">
        <v>127</v>
      </c>
      <c r="B151" s="62" t="s">
        <v>516</v>
      </c>
      <c r="C151" s="63">
        <v>712064101010</v>
      </c>
      <c r="D151" s="63" t="s">
        <v>517</v>
      </c>
      <c r="E151" s="64">
        <v>1</v>
      </c>
      <c r="F151" s="64">
        <v>1</v>
      </c>
      <c r="G151" s="64">
        <f t="shared" si="43"/>
        <v>280440</v>
      </c>
      <c r="H151" s="64">
        <v>1</v>
      </c>
      <c r="I151" s="64">
        <v>1</v>
      </c>
      <c r="J151" s="64">
        <v>1</v>
      </c>
      <c r="K151" s="65" t="s">
        <v>69</v>
      </c>
      <c r="L151" s="65" t="s">
        <v>69</v>
      </c>
      <c r="M151" s="65" t="s">
        <v>69</v>
      </c>
      <c r="N151" s="64"/>
      <c r="O151" s="64"/>
      <c r="P151" s="64">
        <f t="shared" si="44"/>
        <v>10800</v>
      </c>
      <c r="Q151" s="64"/>
      <c r="R151" s="64"/>
      <c r="S151" s="64">
        <f t="shared" si="45"/>
        <v>291240</v>
      </c>
      <c r="T151" s="203" t="s">
        <v>644</v>
      </c>
      <c r="U151" s="54">
        <v>23370</v>
      </c>
      <c r="V151" s="54"/>
      <c r="W151" s="54"/>
      <c r="X151" s="55">
        <v>1</v>
      </c>
      <c r="Y151" s="54">
        <v>24270</v>
      </c>
      <c r="Z151" s="54">
        <f t="shared" si="46"/>
        <v>900</v>
      </c>
      <c r="AA151" s="54"/>
      <c r="AB151" s="54"/>
      <c r="AC151" s="100"/>
    </row>
    <row r="152" spans="1:31" s="66" customFormat="1" x14ac:dyDescent="0.5">
      <c r="A152" s="61">
        <v>128</v>
      </c>
      <c r="B152" s="62" t="s">
        <v>516</v>
      </c>
      <c r="C152" s="63">
        <v>712064101011</v>
      </c>
      <c r="D152" s="63" t="s">
        <v>517</v>
      </c>
      <c r="E152" s="64">
        <v>1</v>
      </c>
      <c r="F152" s="64">
        <v>1</v>
      </c>
      <c r="G152" s="64">
        <f t="shared" si="43"/>
        <v>249360</v>
      </c>
      <c r="H152" s="64">
        <v>1</v>
      </c>
      <c r="I152" s="64">
        <v>1</v>
      </c>
      <c r="J152" s="64">
        <v>1</v>
      </c>
      <c r="K152" s="65" t="s">
        <v>69</v>
      </c>
      <c r="L152" s="65" t="s">
        <v>69</v>
      </c>
      <c r="M152" s="65" t="s">
        <v>69</v>
      </c>
      <c r="N152" s="64"/>
      <c r="O152" s="64"/>
      <c r="P152" s="64">
        <f t="shared" si="44"/>
        <v>10080</v>
      </c>
      <c r="Q152" s="64"/>
      <c r="R152" s="64"/>
      <c r="S152" s="64">
        <f t="shared" si="45"/>
        <v>259440</v>
      </c>
      <c r="T152" s="203" t="s">
        <v>645</v>
      </c>
      <c r="U152" s="54">
        <v>20780</v>
      </c>
      <c r="V152" s="54"/>
      <c r="W152" s="54"/>
      <c r="X152" s="55">
        <v>1</v>
      </c>
      <c r="Y152" s="54">
        <v>21620</v>
      </c>
      <c r="Z152" s="54">
        <f t="shared" si="46"/>
        <v>840</v>
      </c>
      <c r="AA152" s="54"/>
      <c r="AB152" s="54"/>
      <c r="AC152" s="100"/>
    </row>
    <row r="153" spans="1:31" s="66" customFormat="1" x14ac:dyDescent="0.5">
      <c r="A153" s="61">
        <v>129</v>
      </c>
      <c r="B153" s="62" t="s">
        <v>646</v>
      </c>
      <c r="C153" s="63">
        <v>712064601001</v>
      </c>
      <c r="D153" s="63" t="s">
        <v>522</v>
      </c>
      <c r="E153" s="64">
        <v>1</v>
      </c>
      <c r="F153" s="64">
        <v>1</v>
      </c>
      <c r="G153" s="64">
        <f t="shared" si="43"/>
        <v>229200</v>
      </c>
      <c r="H153" s="64">
        <v>1</v>
      </c>
      <c r="I153" s="64">
        <v>1</v>
      </c>
      <c r="J153" s="64">
        <v>1</v>
      </c>
      <c r="K153" s="65" t="s">
        <v>69</v>
      </c>
      <c r="L153" s="65" t="s">
        <v>69</v>
      </c>
      <c r="M153" s="65" t="s">
        <v>69</v>
      </c>
      <c r="N153" s="64"/>
      <c r="O153" s="64"/>
      <c r="P153" s="64">
        <f t="shared" si="44"/>
        <v>7440</v>
      </c>
      <c r="Q153" s="64"/>
      <c r="R153" s="64"/>
      <c r="S153" s="64">
        <f t="shared" si="45"/>
        <v>236640</v>
      </c>
      <c r="T153" s="203" t="s">
        <v>647</v>
      </c>
      <c r="U153" s="54">
        <v>19100</v>
      </c>
      <c r="V153" s="54"/>
      <c r="W153" s="54"/>
      <c r="X153" s="55">
        <v>1</v>
      </c>
      <c r="Y153" s="54">
        <v>19720</v>
      </c>
      <c r="Z153" s="54">
        <f t="shared" si="46"/>
        <v>620</v>
      </c>
      <c r="AA153" s="54"/>
      <c r="AB153" s="54"/>
      <c r="AC153" s="100"/>
    </row>
    <row r="154" spans="1:31" s="66" customFormat="1" x14ac:dyDescent="0.5">
      <c r="A154" s="61">
        <v>130</v>
      </c>
      <c r="B154" s="62" t="s">
        <v>648</v>
      </c>
      <c r="C154" s="63">
        <v>712064705001</v>
      </c>
      <c r="D154" s="63" t="s">
        <v>517</v>
      </c>
      <c r="E154" s="64">
        <v>1</v>
      </c>
      <c r="F154" s="64">
        <v>1</v>
      </c>
      <c r="G154" s="64">
        <f t="shared" si="43"/>
        <v>318960</v>
      </c>
      <c r="H154" s="64">
        <v>1</v>
      </c>
      <c r="I154" s="64">
        <v>1</v>
      </c>
      <c r="J154" s="64">
        <v>1</v>
      </c>
      <c r="K154" s="65" t="s">
        <v>69</v>
      </c>
      <c r="L154" s="65" t="s">
        <v>69</v>
      </c>
      <c r="M154" s="65" t="s">
        <v>69</v>
      </c>
      <c r="N154" s="64"/>
      <c r="O154" s="64"/>
      <c r="P154" s="64">
        <f t="shared" si="44"/>
        <v>10920</v>
      </c>
      <c r="Q154" s="64"/>
      <c r="R154" s="64"/>
      <c r="S154" s="64">
        <f t="shared" si="45"/>
        <v>329880</v>
      </c>
      <c r="T154" s="203" t="s">
        <v>649</v>
      </c>
      <c r="U154" s="54">
        <v>26580</v>
      </c>
      <c r="V154" s="54"/>
      <c r="W154" s="54"/>
      <c r="X154" s="55">
        <v>1</v>
      </c>
      <c r="Y154" s="54">
        <v>27490</v>
      </c>
      <c r="Z154" s="54">
        <f t="shared" si="46"/>
        <v>910</v>
      </c>
      <c r="AA154" s="54"/>
      <c r="AB154" s="54"/>
      <c r="AC154" s="100"/>
    </row>
    <row r="155" spans="1:31" s="66" customFormat="1" x14ac:dyDescent="0.5">
      <c r="A155" s="61">
        <v>131</v>
      </c>
      <c r="B155" s="62" t="s">
        <v>608</v>
      </c>
      <c r="C155" s="63">
        <v>712064706002</v>
      </c>
      <c r="D155" s="63" t="s">
        <v>517</v>
      </c>
      <c r="E155" s="64">
        <v>1</v>
      </c>
      <c r="F155" s="64">
        <v>1</v>
      </c>
      <c r="G155" s="64">
        <f t="shared" si="43"/>
        <v>259440</v>
      </c>
      <c r="H155" s="64">
        <v>1</v>
      </c>
      <c r="I155" s="64">
        <v>1</v>
      </c>
      <c r="J155" s="64">
        <v>1</v>
      </c>
      <c r="K155" s="65" t="s">
        <v>69</v>
      </c>
      <c r="L155" s="65" t="s">
        <v>69</v>
      </c>
      <c r="M155" s="65" t="s">
        <v>69</v>
      </c>
      <c r="N155" s="64"/>
      <c r="O155" s="64"/>
      <c r="P155" s="64">
        <f t="shared" si="44"/>
        <v>10440</v>
      </c>
      <c r="Q155" s="64"/>
      <c r="R155" s="64"/>
      <c r="S155" s="64">
        <f t="shared" si="45"/>
        <v>269880</v>
      </c>
      <c r="T155" s="203" t="s">
        <v>651</v>
      </c>
      <c r="U155" s="54">
        <v>21620</v>
      </c>
      <c r="V155" s="54"/>
      <c r="W155" s="54"/>
      <c r="X155" s="55">
        <v>1</v>
      </c>
      <c r="Y155" s="54">
        <v>22490</v>
      </c>
      <c r="Z155" s="54">
        <f t="shared" si="46"/>
        <v>870</v>
      </c>
      <c r="AA155" s="54"/>
      <c r="AB155" s="54"/>
      <c r="AC155" s="100"/>
    </row>
    <row r="156" spans="1:31" s="66" customFormat="1" x14ac:dyDescent="0.5">
      <c r="A156" s="70"/>
      <c r="B156" s="71" t="s">
        <v>62</v>
      </c>
      <c r="C156" s="72"/>
      <c r="D156" s="72"/>
      <c r="E156" s="73">
        <f>SUM(E149:E155)</f>
        <v>7</v>
      </c>
      <c r="F156" s="73">
        <f t="shared" ref="F156:P156" si="47">SUM(F149:F155)</f>
        <v>7</v>
      </c>
      <c r="G156" s="73">
        <f t="shared" si="47"/>
        <v>2614320</v>
      </c>
      <c r="H156" s="73">
        <f t="shared" si="47"/>
        <v>7</v>
      </c>
      <c r="I156" s="73">
        <f t="shared" si="47"/>
        <v>7</v>
      </c>
      <c r="J156" s="73">
        <f t="shared" si="47"/>
        <v>7</v>
      </c>
      <c r="K156" s="73">
        <f t="shared" si="47"/>
        <v>0</v>
      </c>
      <c r="L156" s="73">
        <f t="shared" si="47"/>
        <v>0</v>
      </c>
      <c r="M156" s="73">
        <f t="shared" si="47"/>
        <v>0</v>
      </c>
      <c r="N156" s="73">
        <f t="shared" si="47"/>
        <v>0</v>
      </c>
      <c r="O156" s="73">
        <f t="shared" si="47"/>
        <v>0</v>
      </c>
      <c r="P156" s="73">
        <f t="shared" si="47"/>
        <v>85560</v>
      </c>
      <c r="Q156" s="73">
        <f>SUM(Q149:Q155)</f>
        <v>0</v>
      </c>
      <c r="R156" s="73">
        <f>SUM(R149:R155)</f>
        <v>0</v>
      </c>
      <c r="S156" s="73">
        <f>SUM(S149:S155)</f>
        <v>2699880</v>
      </c>
      <c r="T156" s="74"/>
      <c r="U156" s="54"/>
      <c r="V156" s="54"/>
      <c r="W156" s="54"/>
      <c r="X156" s="55"/>
      <c r="Y156" s="54"/>
      <c r="Z156" s="54"/>
      <c r="AA156" s="54"/>
      <c r="AB156" s="54"/>
      <c r="AC156" s="100"/>
    </row>
    <row r="157" spans="1:31" s="66" customFormat="1" x14ac:dyDescent="0.5">
      <c r="A157" s="61"/>
      <c r="B157" s="67" t="s">
        <v>136</v>
      </c>
      <c r="C157" s="63"/>
      <c r="D157" s="63"/>
      <c r="E157" s="64"/>
      <c r="F157" s="64"/>
      <c r="G157" s="64"/>
      <c r="H157" s="64"/>
      <c r="I157" s="64"/>
      <c r="J157" s="64"/>
      <c r="K157" s="65"/>
      <c r="L157" s="65"/>
      <c r="M157" s="65"/>
      <c r="N157" s="64"/>
      <c r="O157" s="64"/>
      <c r="P157" s="64"/>
      <c r="Q157" s="64"/>
      <c r="R157" s="64"/>
      <c r="S157" s="64"/>
      <c r="T157" s="62"/>
      <c r="U157" s="54"/>
      <c r="V157" s="54"/>
      <c r="W157" s="54"/>
      <c r="X157" s="55"/>
      <c r="Y157" s="54"/>
      <c r="Z157" s="54"/>
      <c r="AA157" s="54"/>
      <c r="AB157" s="54"/>
      <c r="AC157" s="100"/>
    </row>
    <row r="158" spans="1:31" s="66" customFormat="1" x14ac:dyDescent="0.5">
      <c r="A158" s="61">
        <v>132</v>
      </c>
      <c r="B158" s="62" t="s">
        <v>97</v>
      </c>
      <c r="C158" s="63"/>
      <c r="D158" s="63"/>
      <c r="E158" s="64">
        <v>1</v>
      </c>
      <c r="F158" s="64">
        <v>1</v>
      </c>
      <c r="G158" s="64">
        <f>(U158+V158+W244+W158)*X158*12</f>
        <v>252120</v>
      </c>
      <c r="H158" s="64">
        <v>1</v>
      </c>
      <c r="I158" s="64">
        <v>1</v>
      </c>
      <c r="J158" s="64">
        <v>1</v>
      </c>
      <c r="K158" s="65" t="s">
        <v>69</v>
      </c>
      <c r="L158" s="65" t="s">
        <v>69</v>
      </c>
      <c r="M158" s="65" t="s">
        <v>69</v>
      </c>
      <c r="N158" s="64"/>
      <c r="O158" s="64"/>
      <c r="P158" s="64">
        <f>(Y158-U158)*12*X158</f>
        <v>10440</v>
      </c>
      <c r="Q158" s="64"/>
      <c r="R158" s="64"/>
      <c r="S158" s="64">
        <f>G158+P158</f>
        <v>262560</v>
      </c>
      <c r="T158" s="203" t="s">
        <v>654</v>
      </c>
      <c r="U158" s="54">
        <v>21010</v>
      </c>
      <c r="V158" s="54"/>
      <c r="W158" s="54"/>
      <c r="X158" s="55">
        <v>1</v>
      </c>
      <c r="Y158" s="54">
        <v>21880</v>
      </c>
      <c r="Z158" s="54">
        <f>(Y158-U158)</f>
        <v>870</v>
      </c>
      <c r="AA158" s="54"/>
      <c r="AB158" s="54"/>
      <c r="AC158" s="100"/>
    </row>
    <row r="159" spans="1:31" s="66" customFormat="1" x14ac:dyDescent="0.5">
      <c r="A159" s="61">
        <v>133</v>
      </c>
      <c r="B159" s="62" t="s">
        <v>97</v>
      </c>
      <c r="C159" s="63"/>
      <c r="D159" s="63"/>
      <c r="E159" s="64">
        <v>1</v>
      </c>
      <c r="F159" s="64">
        <v>1</v>
      </c>
      <c r="G159" s="64">
        <f>(U159+V159+W245+W159)*X159*12</f>
        <v>214560</v>
      </c>
      <c r="H159" s="64">
        <v>1</v>
      </c>
      <c r="I159" s="64">
        <v>1</v>
      </c>
      <c r="J159" s="64">
        <v>1</v>
      </c>
      <c r="K159" s="65" t="s">
        <v>69</v>
      </c>
      <c r="L159" s="65" t="s">
        <v>69</v>
      </c>
      <c r="M159" s="65" t="s">
        <v>69</v>
      </c>
      <c r="N159" s="64"/>
      <c r="O159" s="64"/>
      <c r="P159" s="64">
        <f>(Y159-U159)*12*X159</f>
        <v>7200</v>
      </c>
      <c r="Q159" s="64"/>
      <c r="R159" s="64"/>
      <c r="S159" s="64">
        <f>G159+P159</f>
        <v>221760</v>
      </c>
      <c r="T159" s="203" t="s">
        <v>656</v>
      </c>
      <c r="U159" s="54">
        <v>17880</v>
      </c>
      <c r="V159" s="54"/>
      <c r="W159" s="54"/>
      <c r="X159" s="55">
        <v>1</v>
      </c>
      <c r="Y159" s="54">
        <v>18480</v>
      </c>
      <c r="Z159" s="54">
        <f>(Y159-U159)</f>
        <v>600</v>
      </c>
      <c r="AA159" s="54"/>
      <c r="AB159" s="54"/>
      <c r="AC159" s="100"/>
    </row>
    <row r="160" spans="1:31" s="66" customFormat="1" x14ac:dyDescent="0.5">
      <c r="A160" s="70"/>
      <c r="B160" s="71" t="s">
        <v>62</v>
      </c>
      <c r="C160" s="72"/>
      <c r="D160" s="72"/>
      <c r="E160" s="73">
        <f>SUM(E158:E159)</f>
        <v>2</v>
      </c>
      <c r="F160" s="73">
        <f t="shared" ref="F160:P160" si="48">SUM(F158:F159)</f>
        <v>2</v>
      </c>
      <c r="G160" s="73">
        <f t="shared" si="48"/>
        <v>466680</v>
      </c>
      <c r="H160" s="73">
        <f t="shared" si="48"/>
        <v>2</v>
      </c>
      <c r="I160" s="73">
        <f t="shared" si="48"/>
        <v>2</v>
      </c>
      <c r="J160" s="73">
        <f t="shared" si="48"/>
        <v>2</v>
      </c>
      <c r="K160" s="73">
        <f t="shared" si="48"/>
        <v>0</v>
      </c>
      <c r="L160" s="73">
        <f t="shared" si="48"/>
        <v>0</v>
      </c>
      <c r="M160" s="73">
        <f t="shared" si="48"/>
        <v>0</v>
      </c>
      <c r="N160" s="73">
        <f t="shared" si="48"/>
        <v>0</v>
      </c>
      <c r="O160" s="73">
        <f t="shared" si="48"/>
        <v>0</v>
      </c>
      <c r="P160" s="73">
        <f t="shared" si="48"/>
        <v>17640</v>
      </c>
      <c r="Q160" s="73">
        <f>SUM(Q158:Q159)</f>
        <v>0</v>
      </c>
      <c r="R160" s="73">
        <f>SUM(R158:R159)</f>
        <v>0</v>
      </c>
      <c r="S160" s="73">
        <f>SUM(S158:S159)</f>
        <v>484320</v>
      </c>
      <c r="T160" s="74"/>
      <c r="U160" s="54"/>
      <c r="V160" s="54"/>
      <c r="W160" s="54"/>
      <c r="X160" s="55"/>
      <c r="Y160" s="54"/>
      <c r="Z160" s="54"/>
      <c r="AA160" s="54"/>
      <c r="AB160" s="54"/>
      <c r="AC160" s="100"/>
    </row>
    <row r="161" spans="1:30" s="66" customFormat="1" x14ac:dyDescent="0.5">
      <c r="A161" s="61"/>
      <c r="B161" s="67" t="s">
        <v>81</v>
      </c>
      <c r="C161" s="63"/>
      <c r="D161" s="63"/>
      <c r="E161" s="64"/>
      <c r="F161" s="64"/>
      <c r="G161" s="64"/>
      <c r="H161" s="64"/>
      <c r="I161" s="64"/>
      <c r="J161" s="64"/>
      <c r="K161" s="65"/>
      <c r="L161" s="65"/>
      <c r="M161" s="65"/>
      <c r="N161" s="64"/>
      <c r="O161" s="64"/>
      <c r="P161" s="64"/>
      <c r="Q161" s="64"/>
      <c r="R161" s="64"/>
      <c r="S161" s="64"/>
      <c r="T161" s="62"/>
      <c r="U161" s="54"/>
      <c r="V161" s="54"/>
      <c r="W161" s="54"/>
      <c r="X161" s="55"/>
      <c r="Y161" s="54"/>
      <c r="Z161" s="54"/>
      <c r="AA161" s="54"/>
      <c r="AB161" s="54"/>
      <c r="AC161" s="100"/>
    </row>
    <row r="162" spans="1:30" s="66" customFormat="1" x14ac:dyDescent="0.5">
      <c r="A162" s="61">
        <v>134</v>
      </c>
      <c r="B162" s="62" t="s">
        <v>660</v>
      </c>
      <c r="C162" s="63"/>
      <c r="D162" s="63"/>
      <c r="E162" s="64">
        <v>1</v>
      </c>
      <c r="F162" s="64">
        <v>1</v>
      </c>
      <c r="G162" s="64">
        <f t="shared" ref="G162:G172" si="49">(U162+V162+W247+W162)*X162*12</f>
        <v>194880</v>
      </c>
      <c r="H162" s="64">
        <v>1</v>
      </c>
      <c r="I162" s="64">
        <v>1</v>
      </c>
      <c r="J162" s="64">
        <v>1</v>
      </c>
      <c r="K162" s="65" t="s">
        <v>69</v>
      </c>
      <c r="L162" s="65" t="s">
        <v>69</v>
      </c>
      <c r="M162" s="65" t="s">
        <v>69</v>
      </c>
      <c r="N162" s="64"/>
      <c r="O162" s="64"/>
      <c r="P162" s="64">
        <f t="shared" ref="P162:P179" si="50">(Y162-U162)*12*X162</f>
        <v>7800</v>
      </c>
      <c r="Q162" s="64"/>
      <c r="R162" s="64"/>
      <c r="S162" s="64">
        <f t="shared" ref="S162:S179" si="51">G162+P162</f>
        <v>202680</v>
      </c>
      <c r="T162" s="203" t="s">
        <v>661</v>
      </c>
      <c r="U162" s="54">
        <v>16240</v>
      </c>
      <c r="V162" s="54"/>
      <c r="W162" s="54"/>
      <c r="X162" s="55">
        <v>1</v>
      </c>
      <c r="Y162" s="54">
        <f>U162+AB162</f>
        <v>16890</v>
      </c>
      <c r="Z162" s="54">
        <f t="shared" ref="Z162:Z179" si="52">(Y162-U162)</f>
        <v>650</v>
      </c>
      <c r="AA162" s="54">
        <f>U162*4/100</f>
        <v>649.6</v>
      </c>
      <c r="AB162" s="54">
        <v>650</v>
      </c>
      <c r="AC162" s="100"/>
    </row>
    <row r="163" spans="1:30" s="66" customFormat="1" x14ac:dyDescent="0.5">
      <c r="A163" s="61">
        <v>135</v>
      </c>
      <c r="B163" s="62" t="s">
        <v>660</v>
      </c>
      <c r="C163" s="63"/>
      <c r="D163" s="63"/>
      <c r="E163" s="64">
        <v>1</v>
      </c>
      <c r="F163" s="64">
        <v>1</v>
      </c>
      <c r="G163" s="64">
        <f t="shared" si="49"/>
        <v>198720</v>
      </c>
      <c r="H163" s="64">
        <v>1</v>
      </c>
      <c r="I163" s="64">
        <v>1</v>
      </c>
      <c r="J163" s="64">
        <v>1</v>
      </c>
      <c r="K163" s="65" t="s">
        <v>69</v>
      </c>
      <c r="L163" s="65" t="s">
        <v>69</v>
      </c>
      <c r="M163" s="65" t="s">
        <v>69</v>
      </c>
      <c r="N163" s="64"/>
      <c r="O163" s="64"/>
      <c r="P163" s="64">
        <f t="shared" si="50"/>
        <v>8040</v>
      </c>
      <c r="Q163" s="64"/>
      <c r="R163" s="64"/>
      <c r="S163" s="64">
        <f t="shared" si="51"/>
        <v>206760</v>
      </c>
      <c r="T163" s="203" t="s">
        <v>663</v>
      </c>
      <c r="U163" s="54">
        <v>16560</v>
      </c>
      <c r="V163" s="54"/>
      <c r="W163" s="54"/>
      <c r="X163" s="55">
        <v>1</v>
      </c>
      <c r="Y163" s="54">
        <f>U163+AB163</f>
        <v>17230</v>
      </c>
      <c r="Z163" s="54">
        <f t="shared" si="52"/>
        <v>670</v>
      </c>
      <c r="AA163" s="54">
        <f>U163*4/100</f>
        <v>662.4</v>
      </c>
      <c r="AB163" s="54">
        <v>670</v>
      </c>
      <c r="AC163" s="100"/>
    </row>
    <row r="164" spans="1:30" s="66" customFormat="1" x14ac:dyDescent="0.5">
      <c r="A164" s="61">
        <v>136</v>
      </c>
      <c r="B164" s="75" t="s">
        <v>665</v>
      </c>
      <c r="C164" s="63"/>
      <c r="D164" s="63"/>
      <c r="E164" s="64">
        <v>1</v>
      </c>
      <c r="F164" s="64">
        <v>0</v>
      </c>
      <c r="G164" s="64">
        <f t="shared" si="49"/>
        <v>112800</v>
      </c>
      <c r="H164" s="64">
        <v>1</v>
      </c>
      <c r="I164" s="64">
        <v>1</v>
      </c>
      <c r="J164" s="64">
        <v>1</v>
      </c>
      <c r="K164" s="65" t="s">
        <v>69</v>
      </c>
      <c r="L164" s="65"/>
      <c r="M164" s="65" t="s">
        <v>69</v>
      </c>
      <c r="N164" s="64"/>
      <c r="O164" s="64"/>
      <c r="P164" s="64">
        <f t="shared" si="50"/>
        <v>4560</v>
      </c>
      <c r="Q164" s="64"/>
      <c r="R164" s="64"/>
      <c r="S164" s="64">
        <f t="shared" si="51"/>
        <v>117360</v>
      </c>
      <c r="T164" s="300" t="s">
        <v>73</v>
      </c>
      <c r="U164" s="54">
        <v>9400</v>
      </c>
      <c r="V164" s="54"/>
      <c r="W164" s="54"/>
      <c r="X164" s="55">
        <v>1</v>
      </c>
      <c r="Y164" s="54">
        <f>U164+AB164</f>
        <v>9780</v>
      </c>
      <c r="Z164" s="54">
        <f t="shared" si="52"/>
        <v>380</v>
      </c>
      <c r="AA164" s="54">
        <f>U164*4/100</f>
        <v>376</v>
      </c>
      <c r="AB164" s="54">
        <v>380</v>
      </c>
      <c r="AC164" s="100"/>
    </row>
    <row r="165" spans="1:30" s="66" customFormat="1" x14ac:dyDescent="0.5">
      <c r="A165" s="61">
        <v>137</v>
      </c>
      <c r="B165" s="62" t="s">
        <v>340</v>
      </c>
      <c r="C165" s="63"/>
      <c r="D165" s="63"/>
      <c r="E165" s="64">
        <v>1</v>
      </c>
      <c r="F165" s="64">
        <v>1</v>
      </c>
      <c r="G165" s="64">
        <f t="shared" si="49"/>
        <v>146640</v>
      </c>
      <c r="H165" s="64">
        <v>1</v>
      </c>
      <c r="I165" s="64">
        <v>1</v>
      </c>
      <c r="J165" s="64">
        <v>1</v>
      </c>
      <c r="K165" s="65" t="s">
        <v>69</v>
      </c>
      <c r="L165" s="65" t="s">
        <v>69</v>
      </c>
      <c r="M165" s="65" t="s">
        <v>69</v>
      </c>
      <c r="N165" s="64"/>
      <c r="O165" s="64"/>
      <c r="P165" s="64">
        <f t="shared" si="50"/>
        <v>5880</v>
      </c>
      <c r="Q165" s="64"/>
      <c r="R165" s="64"/>
      <c r="S165" s="64">
        <f t="shared" si="51"/>
        <v>152520</v>
      </c>
      <c r="T165" s="203" t="s">
        <v>666</v>
      </c>
      <c r="U165" s="54">
        <v>12220</v>
      </c>
      <c r="V165" s="54"/>
      <c r="W165" s="54"/>
      <c r="X165" s="55">
        <v>1</v>
      </c>
      <c r="Y165" s="54">
        <f>U165+AB165</f>
        <v>12710</v>
      </c>
      <c r="Z165" s="54">
        <f t="shared" si="52"/>
        <v>490</v>
      </c>
      <c r="AA165" s="54">
        <f>U165*4/100</f>
        <v>488.8</v>
      </c>
      <c r="AB165" s="54">
        <v>490</v>
      </c>
      <c r="AC165" s="100"/>
    </row>
    <row r="166" spans="1:30" s="66" customFormat="1" x14ac:dyDescent="0.5">
      <c r="A166" s="61">
        <v>138</v>
      </c>
      <c r="B166" s="62" t="s">
        <v>110</v>
      </c>
      <c r="C166" s="63"/>
      <c r="D166" s="63"/>
      <c r="E166" s="64">
        <v>1</v>
      </c>
      <c r="F166" s="64">
        <v>1</v>
      </c>
      <c r="G166" s="64">
        <f t="shared" si="49"/>
        <v>108000</v>
      </c>
      <c r="H166" s="64">
        <v>1</v>
      </c>
      <c r="I166" s="64">
        <v>1</v>
      </c>
      <c r="J166" s="64">
        <v>1</v>
      </c>
      <c r="K166" s="65" t="s">
        <v>69</v>
      </c>
      <c r="L166" s="65" t="s">
        <v>69</v>
      </c>
      <c r="M166" s="65" t="s">
        <v>69</v>
      </c>
      <c r="N166" s="64"/>
      <c r="O166" s="64"/>
      <c r="P166" s="64">
        <f t="shared" si="50"/>
        <v>0</v>
      </c>
      <c r="Q166" s="64"/>
      <c r="R166" s="64"/>
      <c r="S166" s="64">
        <f t="shared" si="51"/>
        <v>108000</v>
      </c>
      <c r="T166" s="203" t="s">
        <v>659</v>
      </c>
      <c r="U166" s="54">
        <v>9000</v>
      </c>
      <c r="V166" s="54"/>
      <c r="W166" s="54"/>
      <c r="X166" s="55">
        <v>1</v>
      </c>
      <c r="Y166" s="54">
        <v>9000</v>
      </c>
      <c r="Z166" s="54">
        <f t="shared" si="52"/>
        <v>0</v>
      </c>
      <c r="AA166" s="54"/>
      <c r="AB166" s="54"/>
      <c r="AC166" s="100"/>
      <c r="AD166" s="293"/>
    </row>
    <row r="167" spans="1:30" s="66" customFormat="1" x14ac:dyDescent="0.5">
      <c r="A167" s="61">
        <v>139</v>
      </c>
      <c r="B167" s="62" t="s">
        <v>110</v>
      </c>
      <c r="C167" s="63"/>
      <c r="D167" s="63"/>
      <c r="E167" s="64">
        <v>1</v>
      </c>
      <c r="F167" s="64">
        <v>1</v>
      </c>
      <c r="G167" s="64">
        <f t="shared" si="49"/>
        <v>108000</v>
      </c>
      <c r="H167" s="64">
        <v>1</v>
      </c>
      <c r="I167" s="64">
        <v>1</v>
      </c>
      <c r="J167" s="64">
        <v>1</v>
      </c>
      <c r="K167" s="65" t="s">
        <v>69</v>
      </c>
      <c r="L167" s="65" t="s">
        <v>69</v>
      </c>
      <c r="M167" s="65" t="s">
        <v>69</v>
      </c>
      <c r="N167" s="64"/>
      <c r="O167" s="64"/>
      <c r="P167" s="64">
        <f t="shared" si="50"/>
        <v>0</v>
      </c>
      <c r="Q167" s="64"/>
      <c r="R167" s="64"/>
      <c r="S167" s="64">
        <f t="shared" si="51"/>
        <v>108000</v>
      </c>
      <c r="T167" s="203" t="s">
        <v>667</v>
      </c>
      <c r="U167" s="54">
        <v>9000</v>
      </c>
      <c r="V167" s="54"/>
      <c r="W167" s="54"/>
      <c r="X167" s="55">
        <v>1</v>
      </c>
      <c r="Y167" s="54">
        <v>9000</v>
      </c>
      <c r="Z167" s="54">
        <f t="shared" si="52"/>
        <v>0</v>
      </c>
      <c r="AA167" s="54"/>
      <c r="AB167" s="54"/>
      <c r="AC167" s="100"/>
      <c r="AD167" s="293"/>
    </row>
    <row r="168" spans="1:30" s="66" customFormat="1" x14ac:dyDescent="0.5">
      <c r="A168" s="61">
        <v>140</v>
      </c>
      <c r="B168" s="62" t="s">
        <v>110</v>
      </c>
      <c r="C168" s="63"/>
      <c r="D168" s="63"/>
      <c r="E168" s="64">
        <v>1</v>
      </c>
      <c r="F168" s="64">
        <v>1</v>
      </c>
      <c r="G168" s="64">
        <f t="shared" si="49"/>
        <v>108000</v>
      </c>
      <c r="H168" s="64">
        <v>1</v>
      </c>
      <c r="I168" s="64">
        <v>1</v>
      </c>
      <c r="J168" s="64">
        <v>1</v>
      </c>
      <c r="K168" s="65" t="s">
        <v>69</v>
      </c>
      <c r="L168" s="65" t="s">
        <v>69</v>
      </c>
      <c r="M168" s="65" t="s">
        <v>69</v>
      </c>
      <c r="N168" s="64"/>
      <c r="O168" s="64"/>
      <c r="P168" s="64">
        <f t="shared" si="50"/>
        <v>0</v>
      </c>
      <c r="Q168" s="64"/>
      <c r="R168" s="64"/>
      <c r="S168" s="64">
        <f t="shared" si="51"/>
        <v>108000</v>
      </c>
      <c r="T168" s="203" t="s">
        <v>662</v>
      </c>
      <c r="U168" s="54">
        <v>9000</v>
      </c>
      <c r="V168" s="54"/>
      <c r="W168" s="54"/>
      <c r="X168" s="55">
        <v>1</v>
      </c>
      <c r="Y168" s="54">
        <v>9000</v>
      </c>
      <c r="Z168" s="54">
        <f t="shared" si="52"/>
        <v>0</v>
      </c>
      <c r="AA168" s="54"/>
      <c r="AB168" s="54"/>
      <c r="AC168" s="100"/>
      <c r="AD168" s="293"/>
    </row>
    <row r="169" spans="1:30" s="66" customFormat="1" x14ac:dyDescent="0.5">
      <c r="A169" s="61">
        <v>141</v>
      </c>
      <c r="B169" s="62" t="s">
        <v>110</v>
      </c>
      <c r="C169" s="63"/>
      <c r="D169" s="63"/>
      <c r="E169" s="64">
        <v>1</v>
      </c>
      <c r="F169" s="64">
        <v>1</v>
      </c>
      <c r="G169" s="64">
        <f t="shared" si="49"/>
        <v>108000</v>
      </c>
      <c r="H169" s="64">
        <v>1</v>
      </c>
      <c r="I169" s="64">
        <v>1</v>
      </c>
      <c r="J169" s="64">
        <v>1</v>
      </c>
      <c r="K169" s="65" t="s">
        <v>69</v>
      </c>
      <c r="L169" s="65" t="s">
        <v>69</v>
      </c>
      <c r="M169" s="65" t="s">
        <v>69</v>
      </c>
      <c r="N169" s="64"/>
      <c r="O169" s="64"/>
      <c r="P169" s="64">
        <f t="shared" si="50"/>
        <v>0</v>
      </c>
      <c r="Q169" s="64"/>
      <c r="R169" s="64"/>
      <c r="S169" s="64">
        <f t="shared" si="51"/>
        <v>108000</v>
      </c>
      <c r="T169" s="203" t="s">
        <v>668</v>
      </c>
      <c r="U169" s="54">
        <v>9000</v>
      </c>
      <c r="V169" s="54"/>
      <c r="W169" s="54"/>
      <c r="X169" s="55">
        <v>1</v>
      </c>
      <c r="Y169" s="54">
        <v>9000</v>
      </c>
      <c r="Z169" s="54">
        <f t="shared" si="52"/>
        <v>0</v>
      </c>
      <c r="AA169" s="54"/>
      <c r="AB169" s="54"/>
      <c r="AC169" s="100"/>
      <c r="AD169" s="293"/>
    </row>
    <row r="170" spans="1:30" s="66" customFormat="1" x14ac:dyDescent="0.5">
      <c r="A170" s="61">
        <v>142</v>
      </c>
      <c r="B170" s="62" t="s">
        <v>110</v>
      </c>
      <c r="C170" s="63"/>
      <c r="D170" s="63"/>
      <c r="E170" s="64">
        <v>1</v>
      </c>
      <c r="F170" s="64">
        <v>1</v>
      </c>
      <c r="G170" s="64">
        <f t="shared" si="49"/>
        <v>108000</v>
      </c>
      <c r="H170" s="64">
        <v>1</v>
      </c>
      <c r="I170" s="64">
        <v>1</v>
      </c>
      <c r="J170" s="64">
        <v>1</v>
      </c>
      <c r="K170" s="65" t="s">
        <v>69</v>
      </c>
      <c r="L170" s="65"/>
      <c r="M170" s="65" t="s">
        <v>69</v>
      </c>
      <c r="N170" s="64"/>
      <c r="O170" s="64"/>
      <c r="P170" s="64">
        <f t="shared" si="50"/>
        <v>0</v>
      </c>
      <c r="Q170" s="64"/>
      <c r="R170" s="64"/>
      <c r="S170" s="64">
        <f t="shared" si="51"/>
        <v>108000</v>
      </c>
      <c r="T170" s="203" t="s">
        <v>664</v>
      </c>
      <c r="U170" s="54">
        <v>9000</v>
      </c>
      <c r="V170" s="54"/>
      <c r="W170" s="54"/>
      <c r="X170" s="55">
        <v>1</v>
      </c>
      <c r="Y170" s="54">
        <v>9000</v>
      </c>
      <c r="Z170" s="54">
        <f t="shared" si="52"/>
        <v>0</v>
      </c>
      <c r="AA170" s="54"/>
      <c r="AB170" s="54"/>
      <c r="AC170" s="100"/>
      <c r="AD170" s="240"/>
    </row>
    <row r="171" spans="1:30" s="66" customFormat="1" x14ac:dyDescent="0.5">
      <c r="A171" s="61">
        <v>143</v>
      </c>
      <c r="B171" s="62" t="s">
        <v>110</v>
      </c>
      <c r="C171" s="63"/>
      <c r="D171" s="63"/>
      <c r="E171" s="64">
        <v>1</v>
      </c>
      <c r="F171" s="64">
        <v>1</v>
      </c>
      <c r="G171" s="64">
        <f t="shared" si="49"/>
        <v>108000</v>
      </c>
      <c r="H171" s="64">
        <v>1</v>
      </c>
      <c r="I171" s="64">
        <v>1</v>
      </c>
      <c r="J171" s="64">
        <v>1</v>
      </c>
      <c r="K171" s="65" t="s">
        <v>69</v>
      </c>
      <c r="L171" s="65" t="s">
        <v>69</v>
      </c>
      <c r="M171" s="65" t="s">
        <v>69</v>
      </c>
      <c r="N171" s="64"/>
      <c r="O171" s="64"/>
      <c r="P171" s="64">
        <f t="shared" si="50"/>
        <v>0</v>
      </c>
      <c r="Q171" s="64"/>
      <c r="R171" s="64"/>
      <c r="S171" s="64">
        <f t="shared" si="51"/>
        <v>108000</v>
      </c>
      <c r="T171" s="203" t="s">
        <v>658</v>
      </c>
      <c r="U171" s="54">
        <v>9000</v>
      </c>
      <c r="V171" s="54"/>
      <c r="W171" s="54"/>
      <c r="X171" s="55">
        <v>1</v>
      </c>
      <c r="Y171" s="54">
        <v>9000</v>
      </c>
      <c r="Z171" s="54">
        <f t="shared" si="52"/>
        <v>0</v>
      </c>
      <c r="AA171" s="54"/>
      <c r="AB171" s="54"/>
      <c r="AC171" s="100"/>
      <c r="AD171" s="293"/>
    </row>
    <row r="172" spans="1:30" s="66" customFormat="1" x14ac:dyDescent="0.5">
      <c r="A172" s="61">
        <v>144</v>
      </c>
      <c r="B172" s="62" t="s">
        <v>110</v>
      </c>
      <c r="C172" s="63"/>
      <c r="D172" s="63"/>
      <c r="E172" s="64">
        <v>1</v>
      </c>
      <c r="F172" s="64">
        <v>1</v>
      </c>
      <c r="G172" s="64">
        <f t="shared" si="49"/>
        <v>108000</v>
      </c>
      <c r="H172" s="64">
        <v>1</v>
      </c>
      <c r="I172" s="64">
        <v>1</v>
      </c>
      <c r="J172" s="64">
        <v>1</v>
      </c>
      <c r="K172" s="65" t="s">
        <v>69</v>
      </c>
      <c r="L172" s="65" t="s">
        <v>69</v>
      </c>
      <c r="M172" s="65" t="s">
        <v>69</v>
      </c>
      <c r="N172" s="64"/>
      <c r="O172" s="64"/>
      <c r="P172" s="64">
        <f t="shared" si="50"/>
        <v>0</v>
      </c>
      <c r="Q172" s="64"/>
      <c r="R172" s="64"/>
      <c r="S172" s="64">
        <f t="shared" si="51"/>
        <v>108000</v>
      </c>
      <c r="T172" s="203" t="s">
        <v>898</v>
      </c>
      <c r="U172" s="54">
        <v>9000</v>
      </c>
      <c r="V172" s="54"/>
      <c r="W172" s="54"/>
      <c r="X172" s="55">
        <v>1</v>
      </c>
      <c r="Y172" s="54">
        <v>9000</v>
      </c>
      <c r="Z172" s="54">
        <f t="shared" si="52"/>
        <v>0</v>
      </c>
      <c r="AA172" s="54"/>
      <c r="AB172" s="54"/>
      <c r="AC172" s="100"/>
      <c r="AD172" s="293"/>
    </row>
    <row r="173" spans="1:30" s="66" customFormat="1" x14ac:dyDescent="0.5">
      <c r="A173" s="61">
        <v>145</v>
      </c>
      <c r="B173" s="62" t="s">
        <v>233</v>
      </c>
      <c r="C173" s="63"/>
      <c r="D173" s="63"/>
      <c r="E173" s="64">
        <v>1</v>
      </c>
      <c r="F173" s="64">
        <v>1</v>
      </c>
      <c r="G173" s="64">
        <f t="shared" ref="G173:G179" si="53">(U173+V173+W246+W173)*X173*12</f>
        <v>108000</v>
      </c>
      <c r="H173" s="64">
        <v>1</v>
      </c>
      <c r="I173" s="64">
        <v>1</v>
      </c>
      <c r="J173" s="64">
        <v>1</v>
      </c>
      <c r="K173" s="65" t="s">
        <v>69</v>
      </c>
      <c r="L173" s="65" t="s">
        <v>69</v>
      </c>
      <c r="M173" s="65" t="s">
        <v>69</v>
      </c>
      <c r="N173" s="64"/>
      <c r="O173" s="64"/>
      <c r="P173" s="64">
        <f t="shared" si="50"/>
        <v>0</v>
      </c>
      <c r="Q173" s="64"/>
      <c r="R173" s="64"/>
      <c r="S173" s="64">
        <f t="shared" si="51"/>
        <v>108000</v>
      </c>
      <c r="T173" s="203" t="s">
        <v>655</v>
      </c>
      <c r="U173" s="54">
        <v>9000</v>
      </c>
      <c r="V173" s="54"/>
      <c r="W173" s="54"/>
      <c r="X173" s="55">
        <v>1</v>
      </c>
      <c r="Y173" s="54">
        <v>9000</v>
      </c>
      <c r="Z173" s="54">
        <f t="shared" si="52"/>
        <v>0</v>
      </c>
      <c r="AA173" s="54"/>
      <c r="AB173" s="54"/>
      <c r="AC173" s="100"/>
      <c r="AD173" s="293"/>
    </row>
    <row r="174" spans="1:30" s="66" customFormat="1" x14ac:dyDescent="0.5">
      <c r="A174" s="61">
        <v>146</v>
      </c>
      <c r="B174" s="62" t="s">
        <v>233</v>
      </c>
      <c r="C174" s="63"/>
      <c r="D174" s="63"/>
      <c r="E174" s="64">
        <v>1</v>
      </c>
      <c r="F174" s="64">
        <v>1</v>
      </c>
      <c r="G174" s="64">
        <f t="shared" si="53"/>
        <v>108000</v>
      </c>
      <c r="H174" s="64">
        <v>1</v>
      </c>
      <c r="I174" s="64">
        <v>1</v>
      </c>
      <c r="J174" s="64">
        <v>1</v>
      </c>
      <c r="K174" s="65" t="s">
        <v>69</v>
      </c>
      <c r="L174" s="65" t="s">
        <v>69</v>
      </c>
      <c r="M174" s="65" t="s">
        <v>69</v>
      </c>
      <c r="N174" s="64"/>
      <c r="O174" s="64"/>
      <c r="P174" s="64">
        <f t="shared" si="50"/>
        <v>0</v>
      </c>
      <c r="Q174" s="64"/>
      <c r="R174" s="64"/>
      <c r="S174" s="64">
        <f t="shared" si="51"/>
        <v>108000</v>
      </c>
      <c r="T174" s="203" t="s">
        <v>652</v>
      </c>
      <c r="U174" s="54">
        <v>9000</v>
      </c>
      <c r="V174" s="54"/>
      <c r="W174" s="54"/>
      <c r="X174" s="55">
        <v>1</v>
      </c>
      <c r="Y174" s="54">
        <v>9000</v>
      </c>
      <c r="Z174" s="54">
        <f t="shared" si="52"/>
        <v>0</v>
      </c>
      <c r="AA174" s="54"/>
      <c r="AB174" s="54"/>
      <c r="AC174" s="100"/>
      <c r="AD174" s="293"/>
    </row>
    <row r="175" spans="1:30" s="66" customFormat="1" x14ac:dyDescent="0.5">
      <c r="A175" s="61">
        <v>147</v>
      </c>
      <c r="B175" s="62" t="s">
        <v>233</v>
      </c>
      <c r="C175" s="63"/>
      <c r="D175" s="63"/>
      <c r="E175" s="64">
        <v>1</v>
      </c>
      <c r="F175" s="64">
        <v>1</v>
      </c>
      <c r="G175" s="64">
        <f t="shared" si="53"/>
        <v>108000</v>
      </c>
      <c r="H175" s="64">
        <v>1</v>
      </c>
      <c r="I175" s="64">
        <v>1</v>
      </c>
      <c r="J175" s="64">
        <v>1</v>
      </c>
      <c r="K175" s="65" t="s">
        <v>69</v>
      </c>
      <c r="L175" s="65" t="s">
        <v>69</v>
      </c>
      <c r="M175" s="65" t="s">
        <v>69</v>
      </c>
      <c r="N175" s="64"/>
      <c r="O175" s="64"/>
      <c r="P175" s="64">
        <f t="shared" si="50"/>
        <v>0</v>
      </c>
      <c r="Q175" s="64"/>
      <c r="R175" s="64"/>
      <c r="S175" s="64">
        <f t="shared" si="51"/>
        <v>108000</v>
      </c>
      <c r="T175" s="203" t="s">
        <v>587</v>
      </c>
      <c r="U175" s="54">
        <v>9000</v>
      </c>
      <c r="V175" s="54"/>
      <c r="W175" s="54"/>
      <c r="X175" s="55">
        <v>1</v>
      </c>
      <c r="Y175" s="54">
        <v>9000</v>
      </c>
      <c r="Z175" s="54">
        <f t="shared" si="52"/>
        <v>0</v>
      </c>
      <c r="AA175" s="54"/>
      <c r="AB175" s="54"/>
      <c r="AC175" s="100"/>
      <c r="AD175" s="293"/>
    </row>
    <row r="176" spans="1:30" s="66" customFormat="1" x14ac:dyDescent="0.5">
      <c r="A176" s="61">
        <v>148</v>
      </c>
      <c r="B176" s="62" t="s">
        <v>233</v>
      </c>
      <c r="C176" s="63"/>
      <c r="D176" s="63"/>
      <c r="E176" s="64">
        <v>1</v>
      </c>
      <c r="F176" s="64">
        <v>1</v>
      </c>
      <c r="G176" s="64">
        <f t="shared" si="53"/>
        <v>108000</v>
      </c>
      <c r="H176" s="64">
        <v>1</v>
      </c>
      <c r="I176" s="64">
        <v>1</v>
      </c>
      <c r="J176" s="64">
        <v>1</v>
      </c>
      <c r="K176" s="65" t="s">
        <v>69</v>
      </c>
      <c r="L176" s="65"/>
      <c r="M176" s="65" t="s">
        <v>69</v>
      </c>
      <c r="N176" s="64"/>
      <c r="O176" s="64"/>
      <c r="P176" s="64">
        <f t="shared" si="50"/>
        <v>0</v>
      </c>
      <c r="Q176" s="64"/>
      <c r="R176" s="64"/>
      <c r="S176" s="64">
        <f t="shared" si="51"/>
        <v>108000</v>
      </c>
      <c r="T176" s="203" t="s">
        <v>657</v>
      </c>
      <c r="U176" s="54">
        <v>9000</v>
      </c>
      <c r="V176" s="54"/>
      <c r="W176" s="54"/>
      <c r="X176" s="55">
        <v>1</v>
      </c>
      <c r="Y176" s="54">
        <v>9000</v>
      </c>
      <c r="Z176" s="54">
        <f t="shared" si="52"/>
        <v>0</v>
      </c>
      <c r="AA176" s="54"/>
      <c r="AB176" s="54"/>
      <c r="AC176" s="100"/>
      <c r="AD176" s="298"/>
    </row>
    <row r="177" spans="1:30" s="66" customFormat="1" x14ac:dyDescent="0.5">
      <c r="A177" s="61">
        <v>149</v>
      </c>
      <c r="B177" s="62" t="s">
        <v>233</v>
      </c>
      <c r="C177" s="63"/>
      <c r="D177" s="63"/>
      <c r="E177" s="64">
        <v>1</v>
      </c>
      <c r="F177" s="64">
        <v>1</v>
      </c>
      <c r="G177" s="64">
        <f t="shared" si="53"/>
        <v>108000</v>
      </c>
      <c r="H177" s="64">
        <v>1</v>
      </c>
      <c r="I177" s="64">
        <v>1</v>
      </c>
      <c r="J177" s="64">
        <v>1</v>
      </c>
      <c r="K177" s="65" t="s">
        <v>69</v>
      </c>
      <c r="L177" s="65" t="s">
        <v>69</v>
      </c>
      <c r="M177" s="65" t="s">
        <v>69</v>
      </c>
      <c r="N177" s="64"/>
      <c r="O177" s="64"/>
      <c r="P177" s="64">
        <f t="shared" si="50"/>
        <v>0</v>
      </c>
      <c r="Q177" s="64"/>
      <c r="R177" s="64"/>
      <c r="S177" s="64">
        <f t="shared" si="51"/>
        <v>108000</v>
      </c>
      <c r="T177" s="203" t="s">
        <v>650</v>
      </c>
      <c r="U177" s="54">
        <v>9000</v>
      </c>
      <c r="V177" s="54"/>
      <c r="W177" s="54"/>
      <c r="X177" s="55">
        <v>1</v>
      </c>
      <c r="Y177" s="54">
        <v>9000</v>
      </c>
      <c r="Z177" s="54">
        <f t="shared" si="52"/>
        <v>0</v>
      </c>
      <c r="AA177" s="54"/>
      <c r="AB177" s="54"/>
      <c r="AC177" s="100"/>
      <c r="AD177" s="293"/>
    </row>
    <row r="178" spans="1:30" s="66" customFormat="1" x14ac:dyDescent="0.5">
      <c r="A178" s="61">
        <v>150</v>
      </c>
      <c r="B178" s="62" t="s">
        <v>233</v>
      </c>
      <c r="C178" s="63"/>
      <c r="D178" s="63"/>
      <c r="E178" s="64">
        <v>1</v>
      </c>
      <c r="F178" s="64">
        <v>1</v>
      </c>
      <c r="G178" s="64">
        <f t="shared" si="53"/>
        <v>108000</v>
      </c>
      <c r="H178" s="64">
        <v>1</v>
      </c>
      <c r="I178" s="64">
        <v>1</v>
      </c>
      <c r="J178" s="64">
        <v>1</v>
      </c>
      <c r="K178" s="65" t="s">
        <v>69</v>
      </c>
      <c r="L178" s="65" t="s">
        <v>69</v>
      </c>
      <c r="M178" s="65" t="s">
        <v>69</v>
      </c>
      <c r="N178" s="64"/>
      <c r="O178" s="64"/>
      <c r="P178" s="64">
        <f t="shared" si="50"/>
        <v>0</v>
      </c>
      <c r="Q178" s="64"/>
      <c r="R178" s="64"/>
      <c r="S178" s="64">
        <f t="shared" si="51"/>
        <v>108000</v>
      </c>
      <c r="T178" s="205" t="s">
        <v>830</v>
      </c>
      <c r="U178" s="54">
        <v>9000</v>
      </c>
      <c r="V178" s="54"/>
      <c r="W178" s="54"/>
      <c r="X178" s="55">
        <v>1</v>
      </c>
      <c r="Y178" s="54">
        <v>9000</v>
      </c>
      <c r="Z178" s="54">
        <f t="shared" si="52"/>
        <v>0</v>
      </c>
      <c r="AA178" s="54"/>
      <c r="AB178" s="54"/>
      <c r="AC178" s="100"/>
      <c r="AD178" s="293"/>
    </row>
    <row r="179" spans="1:30" s="66" customFormat="1" x14ac:dyDescent="0.5">
      <c r="A179" s="61">
        <v>151</v>
      </c>
      <c r="B179" s="62" t="s">
        <v>233</v>
      </c>
      <c r="C179" s="63"/>
      <c r="D179" s="63"/>
      <c r="E179" s="64">
        <v>1</v>
      </c>
      <c r="F179" s="64">
        <v>1</v>
      </c>
      <c r="G179" s="64">
        <f t="shared" si="53"/>
        <v>108000</v>
      </c>
      <c r="H179" s="64">
        <v>1</v>
      </c>
      <c r="I179" s="64">
        <v>1</v>
      </c>
      <c r="J179" s="64">
        <v>1</v>
      </c>
      <c r="K179" s="65" t="s">
        <v>69</v>
      </c>
      <c r="L179" s="65" t="s">
        <v>69</v>
      </c>
      <c r="M179" s="65" t="s">
        <v>69</v>
      </c>
      <c r="N179" s="64"/>
      <c r="O179" s="64"/>
      <c r="P179" s="64">
        <f t="shared" si="50"/>
        <v>0</v>
      </c>
      <c r="Q179" s="64"/>
      <c r="R179" s="64"/>
      <c r="S179" s="64">
        <f t="shared" si="51"/>
        <v>108000</v>
      </c>
      <c r="T179" s="205" t="s">
        <v>899</v>
      </c>
      <c r="U179" s="54">
        <v>9000</v>
      </c>
      <c r="V179" s="54"/>
      <c r="W179" s="54"/>
      <c r="X179" s="55">
        <v>1</v>
      </c>
      <c r="Y179" s="54">
        <v>9000</v>
      </c>
      <c r="Z179" s="54">
        <f t="shared" si="52"/>
        <v>0</v>
      </c>
      <c r="AA179" s="54"/>
      <c r="AB179" s="54"/>
      <c r="AC179" s="100"/>
      <c r="AD179" s="295"/>
    </row>
    <row r="180" spans="1:30" s="66" customFormat="1" x14ac:dyDescent="0.5">
      <c r="A180" s="70"/>
      <c r="B180" s="71" t="s">
        <v>62</v>
      </c>
      <c r="C180" s="72"/>
      <c r="D180" s="72"/>
      <c r="E180" s="73">
        <f>SUM(E162:E179)</f>
        <v>18</v>
      </c>
      <c r="F180" s="73">
        <f t="shared" ref="F180:P180" si="54">SUM(F162:F179)</f>
        <v>17</v>
      </c>
      <c r="G180" s="73">
        <f t="shared" si="54"/>
        <v>2165040</v>
      </c>
      <c r="H180" s="73">
        <f t="shared" si="54"/>
        <v>18</v>
      </c>
      <c r="I180" s="73">
        <f t="shared" si="54"/>
        <v>18</v>
      </c>
      <c r="J180" s="73">
        <f t="shared" si="54"/>
        <v>18</v>
      </c>
      <c r="K180" s="73">
        <f t="shared" si="54"/>
        <v>0</v>
      </c>
      <c r="L180" s="73">
        <f t="shared" si="54"/>
        <v>0</v>
      </c>
      <c r="M180" s="73">
        <f t="shared" si="54"/>
        <v>0</v>
      </c>
      <c r="N180" s="73">
        <f t="shared" si="54"/>
        <v>0</v>
      </c>
      <c r="O180" s="73">
        <f t="shared" si="54"/>
        <v>0</v>
      </c>
      <c r="P180" s="73">
        <f t="shared" si="54"/>
        <v>26280</v>
      </c>
      <c r="Q180" s="73">
        <f>SUM(Q162:Q179)</f>
        <v>0</v>
      </c>
      <c r="R180" s="73">
        <f>SUM(R162:R179)</f>
        <v>0</v>
      </c>
      <c r="S180" s="73">
        <f>SUM(S162:S179)</f>
        <v>2191320</v>
      </c>
      <c r="T180" s="74"/>
      <c r="U180" s="54"/>
      <c r="V180" s="54"/>
      <c r="W180" s="54"/>
      <c r="X180" s="55"/>
      <c r="Y180" s="54"/>
      <c r="Z180" s="54"/>
      <c r="AA180" s="54"/>
      <c r="AB180" s="54"/>
      <c r="AC180" s="100"/>
    </row>
    <row r="181" spans="1:30" s="66" customFormat="1" x14ac:dyDescent="0.5">
      <c r="A181" s="61"/>
      <c r="B181" s="67" t="s">
        <v>112</v>
      </c>
      <c r="C181" s="63"/>
      <c r="D181" s="63"/>
      <c r="E181" s="64"/>
      <c r="F181" s="64"/>
      <c r="G181" s="64"/>
      <c r="H181" s="64"/>
      <c r="I181" s="64"/>
      <c r="J181" s="64"/>
      <c r="K181" s="65"/>
      <c r="L181" s="65"/>
      <c r="M181" s="65"/>
      <c r="N181" s="64"/>
      <c r="O181" s="64"/>
      <c r="P181" s="64"/>
      <c r="Q181" s="64"/>
      <c r="R181" s="64"/>
      <c r="S181" s="64"/>
      <c r="T181" s="62"/>
      <c r="U181" s="54"/>
      <c r="V181" s="54"/>
      <c r="W181" s="54"/>
      <c r="X181" s="55"/>
      <c r="Y181" s="54"/>
      <c r="Z181" s="54"/>
      <c r="AA181" s="54"/>
      <c r="AB181" s="54"/>
      <c r="AC181" s="100"/>
    </row>
    <row r="182" spans="1:30" s="66" customFormat="1" x14ac:dyDescent="0.5">
      <c r="A182" s="61">
        <v>152</v>
      </c>
      <c r="B182" s="62" t="s">
        <v>477</v>
      </c>
      <c r="C182" s="63">
        <v>712082107001</v>
      </c>
      <c r="D182" s="63" t="s">
        <v>499</v>
      </c>
      <c r="E182" s="64">
        <v>1</v>
      </c>
      <c r="F182" s="64">
        <v>0</v>
      </c>
      <c r="G182" s="64">
        <f t="shared" ref="G182:G187" si="55">(U182+V182+W254+W182)*X182*12</f>
        <v>672600</v>
      </c>
      <c r="H182" s="64">
        <v>1</v>
      </c>
      <c r="I182" s="64">
        <v>1</v>
      </c>
      <c r="J182" s="64">
        <v>1</v>
      </c>
      <c r="K182" s="65" t="s">
        <v>69</v>
      </c>
      <c r="L182" s="65"/>
      <c r="M182" s="65" t="s">
        <v>69</v>
      </c>
      <c r="N182" s="64"/>
      <c r="O182" s="64"/>
      <c r="P182" s="64">
        <f t="shared" ref="P182:P187" si="56">(Y182-U182)*12*X182</f>
        <v>0</v>
      </c>
      <c r="Q182" s="64"/>
      <c r="R182" s="64"/>
      <c r="S182" s="64">
        <f t="shared" ref="S182:S187" si="57">G182+P182</f>
        <v>672600</v>
      </c>
      <c r="T182" s="300" t="s">
        <v>73</v>
      </c>
      <c r="U182" s="54">
        <v>44850</v>
      </c>
      <c r="V182" s="54">
        <v>5600</v>
      </c>
      <c r="W182" s="54">
        <v>5600</v>
      </c>
      <c r="X182" s="55">
        <v>1</v>
      </c>
      <c r="Y182" s="54">
        <v>44850</v>
      </c>
      <c r="Z182" s="54">
        <f t="shared" ref="Z182:Z187" si="58">(Y182-U182)</f>
        <v>0</v>
      </c>
      <c r="AA182" s="54"/>
      <c r="AB182" s="54"/>
      <c r="AC182" s="100"/>
    </row>
    <row r="183" spans="1:30" s="66" customFormat="1" x14ac:dyDescent="0.5">
      <c r="A183" s="61">
        <v>153</v>
      </c>
      <c r="B183" s="62" t="s">
        <v>669</v>
      </c>
      <c r="C183" s="63">
        <v>712082107002</v>
      </c>
      <c r="D183" s="63" t="s">
        <v>503</v>
      </c>
      <c r="E183" s="64">
        <v>1</v>
      </c>
      <c r="F183" s="64">
        <v>1</v>
      </c>
      <c r="G183" s="64">
        <f t="shared" si="55"/>
        <v>486960</v>
      </c>
      <c r="H183" s="64">
        <v>1</v>
      </c>
      <c r="I183" s="64">
        <v>1</v>
      </c>
      <c r="J183" s="64">
        <v>1</v>
      </c>
      <c r="K183" s="65" t="s">
        <v>69</v>
      </c>
      <c r="L183" s="65" t="s">
        <v>69</v>
      </c>
      <c r="M183" s="65" t="s">
        <v>69</v>
      </c>
      <c r="N183" s="64"/>
      <c r="O183" s="64"/>
      <c r="P183" s="64">
        <f t="shared" si="56"/>
        <v>14160</v>
      </c>
      <c r="Q183" s="64"/>
      <c r="R183" s="64"/>
      <c r="S183" s="64">
        <f t="shared" si="57"/>
        <v>501120</v>
      </c>
      <c r="T183" s="203" t="s">
        <v>670</v>
      </c>
      <c r="U183" s="54">
        <v>39080</v>
      </c>
      <c r="V183" s="54">
        <v>1500</v>
      </c>
      <c r="W183" s="54"/>
      <c r="X183" s="55">
        <v>1</v>
      </c>
      <c r="Y183" s="54">
        <v>40260</v>
      </c>
      <c r="Z183" s="54">
        <f t="shared" si="58"/>
        <v>1180</v>
      </c>
      <c r="AA183" s="54"/>
      <c r="AB183" s="54"/>
      <c r="AC183" s="100"/>
    </row>
    <row r="184" spans="1:30" s="66" customFormat="1" x14ac:dyDescent="0.5">
      <c r="A184" s="61">
        <v>154</v>
      </c>
      <c r="B184" s="62" t="s">
        <v>571</v>
      </c>
      <c r="C184" s="63">
        <v>712083101004</v>
      </c>
      <c r="D184" s="63" t="s">
        <v>506</v>
      </c>
      <c r="E184" s="64">
        <v>1</v>
      </c>
      <c r="F184" s="64">
        <v>1</v>
      </c>
      <c r="G184" s="64">
        <f t="shared" si="55"/>
        <v>308040</v>
      </c>
      <c r="H184" s="64">
        <v>1</v>
      </c>
      <c r="I184" s="64">
        <v>1</v>
      </c>
      <c r="J184" s="64">
        <v>1</v>
      </c>
      <c r="K184" s="65" t="s">
        <v>69</v>
      </c>
      <c r="L184" s="65" t="s">
        <v>69</v>
      </c>
      <c r="M184" s="65" t="s">
        <v>69</v>
      </c>
      <c r="N184" s="64"/>
      <c r="O184" s="64"/>
      <c r="P184" s="64">
        <f t="shared" si="56"/>
        <v>9960</v>
      </c>
      <c r="Q184" s="64"/>
      <c r="R184" s="64"/>
      <c r="S184" s="64">
        <f t="shared" si="57"/>
        <v>318000</v>
      </c>
      <c r="T184" s="203" t="s">
        <v>671</v>
      </c>
      <c r="U184" s="54">
        <v>25670</v>
      </c>
      <c r="V184" s="54"/>
      <c r="W184" s="54"/>
      <c r="X184" s="55">
        <v>1</v>
      </c>
      <c r="Y184" s="54">
        <v>26500</v>
      </c>
      <c r="Z184" s="54">
        <f t="shared" si="58"/>
        <v>830</v>
      </c>
      <c r="AA184" s="54"/>
      <c r="AB184" s="54"/>
      <c r="AC184" s="100"/>
    </row>
    <row r="185" spans="1:30" s="66" customFormat="1" x14ac:dyDescent="0.5">
      <c r="A185" s="61">
        <v>155</v>
      </c>
      <c r="B185" s="62" t="s">
        <v>672</v>
      </c>
      <c r="C185" s="63">
        <v>712083803001</v>
      </c>
      <c r="D185" s="63" t="s">
        <v>509</v>
      </c>
      <c r="E185" s="64">
        <v>1</v>
      </c>
      <c r="F185" s="64">
        <v>1</v>
      </c>
      <c r="G185" s="64">
        <f t="shared" si="55"/>
        <v>402720</v>
      </c>
      <c r="H185" s="64">
        <v>1</v>
      </c>
      <c r="I185" s="64">
        <v>1</v>
      </c>
      <c r="J185" s="64">
        <v>1</v>
      </c>
      <c r="K185" s="65" t="s">
        <v>69</v>
      </c>
      <c r="L185" s="65" t="s">
        <v>69</v>
      </c>
      <c r="M185" s="65" t="s">
        <v>69</v>
      </c>
      <c r="N185" s="64"/>
      <c r="O185" s="64"/>
      <c r="P185" s="64">
        <f t="shared" si="56"/>
        <v>13440</v>
      </c>
      <c r="Q185" s="64"/>
      <c r="R185" s="64"/>
      <c r="S185" s="64">
        <f t="shared" si="57"/>
        <v>416160</v>
      </c>
      <c r="T185" s="203" t="s">
        <v>673</v>
      </c>
      <c r="U185" s="54">
        <v>33560</v>
      </c>
      <c r="V185" s="54"/>
      <c r="W185" s="54"/>
      <c r="X185" s="55">
        <v>1</v>
      </c>
      <c r="Y185" s="54">
        <v>34680</v>
      </c>
      <c r="Z185" s="54">
        <f t="shared" si="58"/>
        <v>1120</v>
      </c>
      <c r="AA185" s="54"/>
      <c r="AB185" s="54"/>
      <c r="AC185" s="100"/>
    </row>
    <row r="186" spans="1:30" s="66" customFormat="1" x14ac:dyDescent="0.5">
      <c r="A186" s="61">
        <v>156</v>
      </c>
      <c r="B186" s="62" t="s">
        <v>516</v>
      </c>
      <c r="C186" s="63">
        <v>712084101012</v>
      </c>
      <c r="D186" s="63" t="s">
        <v>517</v>
      </c>
      <c r="E186" s="64">
        <v>1</v>
      </c>
      <c r="F186" s="64">
        <v>1</v>
      </c>
      <c r="G186" s="64">
        <f t="shared" si="55"/>
        <v>419880</v>
      </c>
      <c r="H186" s="64">
        <v>1</v>
      </c>
      <c r="I186" s="64">
        <v>1</v>
      </c>
      <c r="J186" s="64">
        <v>1</v>
      </c>
      <c r="K186" s="65" t="s">
        <v>69</v>
      </c>
      <c r="L186" s="65" t="s">
        <v>69</v>
      </c>
      <c r="M186" s="65" t="s">
        <v>69</v>
      </c>
      <c r="N186" s="64"/>
      <c r="O186" s="64"/>
      <c r="P186" s="64">
        <f t="shared" si="56"/>
        <v>6600</v>
      </c>
      <c r="Q186" s="64"/>
      <c r="R186" s="64"/>
      <c r="S186" s="64">
        <f t="shared" si="57"/>
        <v>426480</v>
      </c>
      <c r="T186" s="203" t="s">
        <v>674</v>
      </c>
      <c r="U186" s="54">
        <v>34990</v>
      </c>
      <c r="V186" s="54"/>
      <c r="W186" s="54"/>
      <c r="X186" s="55">
        <v>1</v>
      </c>
      <c r="Y186" s="54">
        <v>35540</v>
      </c>
      <c r="Z186" s="54">
        <f t="shared" si="58"/>
        <v>550</v>
      </c>
      <c r="AA186" s="54"/>
      <c r="AB186" s="54"/>
      <c r="AC186" s="100"/>
    </row>
    <row r="187" spans="1:30" s="66" customFormat="1" x14ac:dyDescent="0.5">
      <c r="A187" s="61">
        <v>157</v>
      </c>
      <c r="B187" s="62" t="s">
        <v>675</v>
      </c>
      <c r="C187" s="63">
        <v>712084201001</v>
      </c>
      <c r="D187" s="63" t="s">
        <v>517</v>
      </c>
      <c r="E187" s="64">
        <v>1</v>
      </c>
      <c r="F187" s="64">
        <v>1</v>
      </c>
      <c r="G187" s="64">
        <f t="shared" si="55"/>
        <v>369240</v>
      </c>
      <c r="H187" s="64">
        <v>1</v>
      </c>
      <c r="I187" s="64">
        <v>1</v>
      </c>
      <c r="J187" s="64">
        <v>1</v>
      </c>
      <c r="K187" s="65" t="s">
        <v>69</v>
      </c>
      <c r="L187" s="65" t="s">
        <v>69</v>
      </c>
      <c r="M187" s="65" t="s">
        <v>69</v>
      </c>
      <c r="N187" s="64"/>
      <c r="O187" s="64"/>
      <c r="P187" s="64">
        <f t="shared" si="56"/>
        <v>11880</v>
      </c>
      <c r="Q187" s="64"/>
      <c r="R187" s="64"/>
      <c r="S187" s="64">
        <f t="shared" si="57"/>
        <v>381120</v>
      </c>
      <c r="T187" s="203" t="s">
        <v>676</v>
      </c>
      <c r="U187" s="54">
        <v>30770</v>
      </c>
      <c r="V187" s="54"/>
      <c r="W187" s="54"/>
      <c r="X187" s="55">
        <v>1</v>
      </c>
      <c r="Y187" s="54">
        <v>31760</v>
      </c>
      <c r="Z187" s="54">
        <f t="shared" si="58"/>
        <v>990</v>
      </c>
      <c r="AA187" s="54"/>
      <c r="AB187" s="54"/>
      <c r="AC187" s="100"/>
    </row>
    <row r="188" spans="1:30" s="66" customFormat="1" x14ac:dyDescent="0.5">
      <c r="A188" s="70"/>
      <c r="B188" s="71" t="s">
        <v>62</v>
      </c>
      <c r="C188" s="72"/>
      <c r="D188" s="72"/>
      <c r="E188" s="73">
        <f>SUM(E182:E187)</f>
        <v>6</v>
      </c>
      <c r="F188" s="73">
        <f t="shared" ref="F188:P188" si="59">SUM(F182:F187)</f>
        <v>5</v>
      </c>
      <c r="G188" s="73">
        <f t="shared" si="59"/>
        <v>2659440</v>
      </c>
      <c r="H188" s="73">
        <f t="shared" si="59"/>
        <v>6</v>
      </c>
      <c r="I188" s="73">
        <f t="shared" si="59"/>
        <v>6</v>
      </c>
      <c r="J188" s="73">
        <f t="shared" si="59"/>
        <v>6</v>
      </c>
      <c r="K188" s="73">
        <f t="shared" si="59"/>
        <v>0</v>
      </c>
      <c r="L188" s="73">
        <f t="shared" si="59"/>
        <v>0</v>
      </c>
      <c r="M188" s="73">
        <f t="shared" si="59"/>
        <v>0</v>
      </c>
      <c r="N188" s="73">
        <f t="shared" si="59"/>
        <v>0</v>
      </c>
      <c r="O188" s="73">
        <f t="shared" si="59"/>
        <v>0</v>
      </c>
      <c r="P188" s="73">
        <f t="shared" si="59"/>
        <v>56040</v>
      </c>
      <c r="Q188" s="73">
        <f>SUM(Q182:Q187)</f>
        <v>0</v>
      </c>
      <c r="R188" s="73">
        <f>SUM(R182:R187)</f>
        <v>0</v>
      </c>
      <c r="S188" s="73">
        <f>SUM(S182:S187)</f>
        <v>2715480</v>
      </c>
      <c r="T188" s="74"/>
      <c r="U188" s="54"/>
      <c r="V188" s="54"/>
      <c r="W188" s="54"/>
      <c r="X188" s="55"/>
      <c r="Y188" s="54"/>
      <c r="Z188" s="54"/>
      <c r="AA188" s="54"/>
      <c r="AB188" s="54"/>
      <c r="AC188" s="100"/>
    </row>
    <row r="189" spans="1:30" s="66" customFormat="1" x14ac:dyDescent="0.5">
      <c r="A189" s="61"/>
      <c r="B189" s="67" t="s">
        <v>81</v>
      </c>
      <c r="C189" s="63"/>
      <c r="D189" s="63"/>
      <c r="E189" s="64"/>
      <c r="F189" s="64"/>
      <c r="G189" s="64"/>
      <c r="H189" s="64"/>
      <c r="I189" s="64"/>
      <c r="J189" s="64"/>
      <c r="K189" s="65"/>
      <c r="L189" s="65"/>
      <c r="M189" s="65"/>
      <c r="N189" s="64"/>
      <c r="O189" s="64"/>
      <c r="P189" s="64"/>
      <c r="Q189" s="64"/>
      <c r="R189" s="64"/>
      <c r="S189" s="64"/>
      <c r="T189" s="62"/>
      <c r="U189" s="54"/>
      <c r="V189" s="54"/>
      <c r="W189" s="54"/>
      <c r="X189" s="55"/>
      <c r="Y189" s="54"/>
      <c r="Z189" s="54"/>
      <c r="AA189" s="54"/>
      <c r="AB189" s="54"/>
      <c r="AC189" s="100"/>
    </row>
    <row r="190" spans="1:30" s="66" customFormat="1" x14ac:dyDescent="0.5">
      <c r="A190" s="61">
        <v>158</v>
      </c>
      <c r="B190" s="62" t="s">
        <v>350</v>
      </c>
      <c r="C190" s="63"/>
      <c r="D190" s="63"/>
      <c r="E190" s="64">
        <v>1</v>
      </c>
      <c r="F190" s="64">
        <v>1</v>
      </c>
      <c r="G190" s="64">
        <f>(U190+V190+W261+W190)*X190*12</f>
        <v>198720</v>
      </c>
      <c r="H190" s="64">
        <v>1</v>
      </c>
      <c r="I190" s="64">
        <v>1</v>
      </c>
      <c r="J190" s="64">
        <v>1</v>
      </c>
      <c r="K190" s="65" t="s">
        <v>69</v>
      </c>
      <c r="L190" s="65" t="s">
        <v>69</v>
      </c>
      <c r="M190" s="65" t="s">
        <v>69</v>
      </c>
      <c r="N190" s="64"/>
      <c r="O190" s="64"/>
      <c r="P190" s="64">
        <f>(Y190-U190)*12*X190</f>
        <v>8040</v>
      </c>
      <c r="Q190" s="64"/>
      <c r="R190" s="64"/>
      <c r="S190" s="64">
        <f>G190+P190</f>
        <v>206760</v>
      </c>
      <c r="T190" s="203" t="s">
        <v>678</v>
      </c>
      <c r="U190" s="54">
        <v>16560</v>
      </c>
      <c r="V190" s="54"/>
      <c r="W190" s="54"/>
      <c r="X190" s="55">
        <v>1</v>
      </c>
      <c r="Y190" s="54">
        <f>U190+AB190</f>
        <v>17230</v>
      </c>
      <c r="Z190" s="54">
        <f>(Y190-U190)</f>
        <v>670</v>
      </c>
      <c r="AA190" s="54">
        <f>U190*4/100</f>
        <v>662.4</v>
      </c>
      <c r="AB190" s="54">
        <v>670</v>
      </c>
      <c r="AC190" s="100"/>
    </row>
    <row r="191" spans="1:30" s="66" customFormat="1" x14ac:dyDescent="0.5">
      <c r="A191" s="61">
        <v>159</v>
      </c>
      <c r="B191" s="62" t="s">
        <v>97</v>
      </c>
      <c r="C191" s="63"/>
      <c r="D191" s="63"/>
      <c r="E191" s="64">
        <v>1</v>
      </c>
      <c r="F191" s="64">
        <v>0</v>
      </c>
      <c r="G191" s="64">
        <f>(U191+V191+W262+W191)*X191*12</f>
        <v>112800</v>
      </c>
      <c r="H191" s="64">
        <v>1</v>
      </c>
      <c r="I191" s="64">
        <v>1</v>
      </c>
      <c r="J191" s="64">
        <v>1</v>
      </c>
      <c r="K191" s="65" t="s">
        <v>69</v>
      </c>
      <c r="L191" s="65" t="s">
        <v>69</v>
      </c>
      <c r="M191" s="65" t="s">
        <v>69</v>
      </c>
      <c r="N191" s="64"/>
      <c r="O191" s="64"/>
      <c r="P191" s="64">
        <f>(Y191-U191)*12*X191</f>
        <v>4560</v>
      </c>
      <c r="Q191" s="64"/>
      <c r="R191" s="64"/>
      <c r="S191" s="64">
        <f>G191+P191</f>
        <v>117360</v>
      </c>
      <c r="T191" s="301" t="s">
        <v>73</v>
      </c>
      <c r="U191" s="54">
        <v>9400</v>
      </c>
      <c r="V191" s="54"/>
      <c r="W191" s="54"/>
      <c r="X191" s="55">
        <v>1</v>
      </c>
      <c r="Y191" s="54">
        <f>U191+AB191</f>
        <v>9780</v>
      </c>
      <c r="Z191" s="54">
        <f>(Y191-U191)</f>
        <v>380</v>
      </c>
      <c r="AA191" s="54">
        <f>U191*4/100</f>
        <v>376</v>
      </c>
      <c r="AB191" s="54">
        <v>380</v>
      </c>
      <c r="AC191" s="100"/>
    </row>
    <row r="192" spans="1:30" s="66" customFormat="1" x14ac:dyDescent="0.5">
      <c r="A192" s="61">
        <v>160</v>
      </c>
      <c r="B192" s="62" t="s">
        <v>389</v>
      </c>
      <c r="C192" s="63"/>
      <c r="D192" s="63"/>
      <c r="E192" s="64">
        <v>1</v>
      </c>
      <c r="F192" s="64">
        <v>1</v>
      </c>
      <c r="G192" s="64">
        <f>(U192+V192+W263+W192)*X192*12</f>
        <v>180000</v>
      </c>
      <c r="H192" s="64">
        <v>1</v>
      </c>
      <c r="I192" s="64">
        <v>1</v>
      </c>
      <c r="J192" s="64">
        <v>1</v>
      </c>
      <c r="K192" s="65" t="s">
        <v>69</v>
      </c>
      <c r="L192" s="65"/>
      <c r="M192" s="65" t="s">
        <v>69</v>
      </c>
      <c r="N192" s="64"/>
      <c r="O192" s="64"/>
      <c r="P192" s="64">
        <f>(Y192-U192)*12*X192</f>
        <v>7200</v>
      </c>
      <c r="Q192" s="64"/>
      <c r="R192" s="64"/>
      <c r="S192" s="64">
        <f>G192+P192</f>
        <v>187200</v>
      </c>
      <c r="T192" s="203" t="s">
        <v>677</v>
      </c>
      <c r="U192" s="54">
        <v>15000</v>
      </c>
      <c r="V192" s="54"/>
      <c r="W192" s="54"/>
      <c r="X192" s="55">
        <v>1</v>
      </c>
      <c r="Y192" s="54">
        <f>U192+AB192</f>
        <v>15600</v>
      </c>
      <c r="Z192" s="54">
        <f>(Y192-U192)</f>
        <v>600</v>
      </c>
      <c r="AA192" s="54">
        <f>U192*4/100</f>
        <v>600</v>
      </c>
      <c r="AB192" s="54">
        <v>600</v>
      </c>
      <c r="AC192" s="100"/>
      <c r="AD192" s="296"/>
    </row>
    <row r="193" spans="1:30" s="66" customFormat="1" x14ac:dyDescent="0.5">
      <c r="A193" s="61">
        <v>161</v>
      </c>
      <c r="B193" s="62" t="s">
        <v>110</v>
      </c>
      <c r="C193" s="63"/>
      <c r="D193" s="63"/>
      <c r="E193" s="64">
        <v>1</v>
      </c>
      <c r="F193" s="64">
        <v>1</v>
      </c>
      <c r="G193" s="64">
        <f>(U193+V193+W260+W193)*X193*12</f>
        <v>108000</v>
      </c>
      <c r="H193" s="64">
        <v>1</v>
      </c>
      <c r="I193" s="64">
        <v>1</v>
      </c>
      <c r="J193" s="64">
        <v>1</v>
      </c>
      <c r="K193" s="65" t="s">
        <v>69</v>
      </c>
      <c r="L193" s="65"/>
      <c r="M193" s="65" t="s">
        <v>69</v>
      </c>
      <c r="N193" s="64"/>
      <c r="O193" s="64"/>
      <c r="P193" s="64">
        <f t="shared" ref="P193:P196" si="60">(Y193-U193)*12*X193</f>
        <v>0</v>
      </c>
      <c r="Q193" s="64"/>
      <c r="R193" s="64"/>
      <c r="S193" s="64">
        <f t="shared" ref="S193:S196" si="61">G193+P193</f>
        <v>108000</v>
      </c>
      <c r="T193" s="203" t="s">
        <v>613</v>
      </c>
      <c r="U193" s="54">
        <v>9000</v>
      </c>
      <c r="V193" s="54"/>
      <c r="W193" s="54"/>
      <c r="X193" s="55">
        <v>1</v>
      </c>
      <c r="Y193" s="54">
        <v>9000</v>
      </c>
      <c r="Z193" s="54">
        <f t="shared" ref="Z193:Z196" si="62">(Y193-U193)</f>
        <v>0</v>
      </c>
      <c r="AA193" s="54"/>
      <c r="AB193" s="54"/>
      <c r="AC193" s="100"/>
      <c r="AD193" s="240"/>
    </row>
    <row r="194" spans="1:30" s="66" customFormat="1" x14ac:dyDescent="0.5">
      <c r="A194" s="61">
        <v>162</v>
      </c>
      <c r="B194" s="62" t="s">
        <v>110</v>
      </c>
      <c r="C194" s="63"/>
      <c r="D194" s="63"/>
      <c r="E194" s="64">
        <v>1</v>
      </c>
      <c r="F194" s="64">
        <v>1</v>
      </c>
      <c r="G194" s="64">
        <f>(U194+V194+W261+W194)*X194*12</f>
        <v>108000</v>
      </c>
      <c r="H194" s="64">
        <v>1</v>
      </c>
      <c r="I194" s="64">
        <v>1</v>
      </c>
      <c r="J194" s="64">
        <v>1</v>
      </c>
      <c r="K194" s="65" t="s">
        <v>69</v>
      </c>
      <c r="L194" s="65" t="s">
        <v>69</v>
      </c>
      <c r="M194" s="65" t="s">
        <v>69</v>
      </c>
      <c r="N194" s="64"/>
      <c r="O194" s="64"/>
      <c r="P194" s="64">
        <f t="shared" si="60"/>
        <v>0</v>
      </c>
      <c r="Q194" s="64"/>
      <c r="R194" s="64"/>
      <c r="S194" s="64">
        <f t="shared" si="61"/>
        <v>108000</v>
      </c>
      <c r="T194" s="290" t="s">
        <v>681</v>
      </c>
      <c r="U194" s="54">
        <v>9000</v>
      </c>
      <c r="V194" s="54"/>
      <c r="W194" s="54"/>
      <c r="X194" s="55">
        <v>1</v>
      </c>
      <c r="Y194" s="54">
        <v>9000</v>
      </c>
      <c r="Z194" s="54">
        <f t="shared" si="62"/>
        <v>0</v>
      </c>
      <c r="AA194" s="54"/>
      <c r="AB194" s="54"/>
      <c r="AC194" s="100"/>
      <c r="AD194" s="293"/>
    </row>
    <row r="195" spans="1:30" s="66" customFormat="1" x14ac:dyDescent="0.5">
      <c r="A195" s="61">
        <v>163</v>
      </c>
      <c r="B195" s="62" t="s">
        <v>110</v>
      </c>
      <c r="C195" s="63"/>
      <c r="D195" s="63"/>
      <c r="E195" s="64">
        <v>1</v>
      </c>
      <c r="F195" s="64">
        <v>1</v>
      </c>
      <c r="G195" s="64">
        <f>(U195+V195+W262+W195)*X195*12</f>
        <v>108000</v>
      </c>
      <c r="H195" s="64">
        <v>1</v>
      </c>
      <c r="I195" s="64">
        <v>1</v>
      </c>
      <c r="J195" s="64">
        <v>1</v>
      </c>
      <c r="K195" s="65" t="s">
        <v>69</v>
      </c>
      <c r="L195" s="65" t="s">
        <v>69</v>
      </c>
      <c r="M195" s="65" t="s">
        <v>69</v>
      </c>
      <c r="N195" s="64"/>
      <c r="O195" s="64"/>
      <c r="P195" s="64">
        <f t="shared" si="60"/>
        <v>0</v>
      </c>
      <c r="Q195" s="64"/>
      <c r="R195" s="64"/>
      <c r="S195" s="64">
        <f t="shared" si="61"/>
        <v>108000</v>
      </c>
      <c r="T195" s="203" t="s">
        <v>679</v>
      </c>
      <c r="U195" s="54">
        <v>9000</v>
      </c>
      <c r="V195" s="54"/>
      <c r="W195" s="54"/>
      <c r="X195" s="55">
        <v>1</v>
      </c>
      <c r="Y195" s="54">
        <v>9000</v>
      </c>
      <c r="Z195" s="54">
        <f t="shared" si="62"/>
        <v>0</v>
      </c>
      <c r="AA195" s="54"/>
      <c r="AB195" s="54"/>
      <c r="AC195" s="100"/>
      <c r="AD195" s="293"/>
    </row>
    <row r="196" spans="1:30" s="66" customFormat="1" x14ac:dyDescent="0.5">
      <c r="A196" s="61">
        <v>164</v>
      </c>
      <c r="B196" s="62" t="s">
        <v>110</v>
      </c>
      <c r="C196" s="63"/>
      <c r="D196" s="63"/>
      <c r="E196" s="64">
        <v>1</v>
      </c>
      <c r="F196" s="64">
        <v>1</v>
      </c>
      <c r="G196" s="64">
        <f>(U196+V196+W262+W196)*X196*12</f>
        <v>108000</v>
      </c>
      <c r="H196" s="64">
        <v>1</v>
      </c>
      <c r="I196" s="64">
        <v>1</v>
      </c>
      <c r="J196" s="64">
        <v>1</v>
      </c>
      <c r="K196" s="65" t="s">
        <v>69</v>
      </c>
      <c r="L196" s="65" t="s">
        <v>69</v>
      </c>
      <c r="M196" s="65" t="s">
        <v>69</v>
      </c>
      <c r="N196" s="64"/>
      <c r="O196" s="64"/>
      <c r="P196" s="64">
        <f t="shared" si="60"/>
        <v>0</v>
      </c>
      <c r="Q196" s="64"/>
      <c r="R196" s="64"/>
      <c r="S196" s="64">
        <f t="shared" si="61"/>
        <v>108000</v>
      </c>
      <c r="T196" s="290" t="s">
        <v>900</v>
      </c>
      <c r="U196" s="54">
        <v>9000</v>
      </c>
      <c r="V196" s="54"/>
      <c r="W196" s="54"/>
      <c r="X196" s="55">
        <v>1</v>
      </c>
      <c r="Y196" s="54">
        <v>9000</v>
      </c>
      <c r="Z196" s="54">
        <f t="shared" si="62"/>
        <v>0</v>
      </c>
      <c r="AA196" s="54"/>
      <c r="AB196" s="54"/>
      <c r="AC196" s="100"/>
      <c r="AD196" s="299"/>
    </row>
    <row r="197" spans="1:30" s="66" customFormat="1" x14ac:dyDescent="0.5">
      <c r="A197" s="61">
        <v>165</v>
      </c>
      <c r="B197" s="62" t="s">
        <v>110</v>
      </c>
      <c r="C197" s="63"/>
      <c r="D197" s="63"/>
      <c r="E197" s="64">
        <v>1</v>
      </c>
      <c r="F197" s="64">
        <v>0</v>
      </c>
      <c r="G197" s="64">
        <f>(U197+V197+W263+W197)*X197*12</f>
        <v>108000</v>
      </c>
      <c r="H197" s="64">
        <v>1</v>
      </c>
      <c r="I197" s="64">
        <v>1</v>
      </c>
      <c r="J197" s="64">
        <v>1</v>
      </c>
      <c r="K197" s="65" t="s">
        <v>69</v>
      </c>
      <c r="L197" s="65"/>
      <c r="M197" s="65" t="s">
        <v>69</v>
      </c>
      <c r="N197" s="64"/>
      <c r="O197" s="64"/>
      <c r="P197" s="64">
        <f>(Y197-U197)*12*X197</f>
        <v>0</v>
      </c>
      <c r="Q197" s="64"/>
      <c r="R197" s="64"/>
      <c r="S197" s="64">
        <f>G197+P197</f>
        <v>108000</v>
      </c>
      <c r="T197" s="300" t="s">
        <v>73</v>
      </c>
      <c r="U197" s="54">
        <v>9000</v>
      </c>
      <c r="V197" s="54"/>
      <c r="W197" s="54"/>
      <c r="X197" s="55">
        <v>1</v>
      </c>
      <c r="Y197" s="54">
        <v>9000</v>
      </c>
      <c r="Z197" s="54">
        <f>(Y197-U197)</f>
        <v>0</v>
      </c>
      <c r="AA197" s="54"/>
      <c r="AB197" s="54"/>
      <c r="AC197" s="100"/>
      <c r="AD197" s="298"/>
    </row>
    <row r="198" spans="1:30" s="66" customFormat="1" x14ac:dyDescent="0.5">
      <c r="A198" s="70"/>
      <c r="B198" s="71" t="s">
        <v>62</v>
      </c>
      <c r="C198" s="72"/>
      <c r="D198" s="72"/>
      <c r="E198" s="73">
        <f>SUM(E190:E197)</f>
        <v>8</v>
      </c>
      <c r="F198" s="73">
        <f t="shared" ref="F198:S198" si="63">SUM(F190:F197)</f>
        <v>6</v>
      </c>
      <c r="G198" s="73">
        <f>SUM(G190:G197)</f>
        <v>1031520</v>
      </c>
      <c r="H198" s="73">
        <f t="shared" si="63"/>
        <v>8</v>
      </c>
      <c r="I198" s="73">
        <f t="shared" si="63"/>
        <v>8</v>
      </c>
      <c r="J198" s="73">
        <f t="shared" si="63"/>
        <v>8</v>
      </c>
      <c r="K198" s="73">
        <f t="shared" si="63"/>
        <v>0</v>
      </c>
      <c r="L198" s="73">
        <f t="shared" si="63"/>
        <v>0</v>
      </c>
      <c r="M198" s="73">
        <f t="shared" si="63"/>
        <v>0</v>
      </c>
      <c r="N198" s="73">
        <f t="shared" si="63"/>
        <v>0</v>
      </c>
      <c r="O198" s="73">
        <f t="shared" si="63"/>
        <v>0</v>
      </c>
      <c r="P198" s="73">
        <f t="shared" si="63"/>
        <v>19800</v>
      </c>
      <c r="Q198" s="73">
        <f t="shared" si="63"/>
        <v>0</v>
      </c>
      <c r="R198" s="73">
        <f t="shared" si="63"/>
        <v>0</v>
      </c>
      <c r="S198" s="73">
        <f t="shared" si="63"/>
        <v>1051320</v>
      </c>
      <c r="T198" s="74"/>
      <c r="U198" s="54"/>
      <c r="V198" s="54"/>
      <c r="W198" s="54"/>
      <c r="X198" s="55"/>
      <c r="Y198" s="54"/>
      <c r="Z198" s="54"/>
      <c r="AA198" s="54"/>
      <c r="AB198" s="54"/>
      <c r="AC198" s="100"/>
      <c r="AD198" s="296"/>
    </row>
    <row r="199" spans="1:30" s="66" customFormat="1" x14ac:dyDescent="0.5">
      <c r="A199" s="61"/>
      <c r="B199" s="67" t="s">
        <v>358</v>
      </c>
      <c r="C199" s="63"/>
      <c r="D199" s="63"/>
      <c r="E199" s="64"/>
      <c r="F199" s="64"/>
      <c r="G199" s="64"/>
      <c r="H199" s="64"/>
      <c r="I199" s="64"/>
      <c r="J199" s="64"/>
      <c r="K199" s="65"/>
      <c r="L199" s="65"/>
      <c r="M199" s="65"/>
      <c r="N199" s="64"/>
      <c r="O199" s="64"/>
      <c r="P199" s="64"/>
      <c r="Q199" s="64"/>
      <c r="R199" s="64"/>
      <c r="S199" s="64"/>
      <c r="T199" s="62"/>
      <c r="U199" s="54"/>
      <c r="V199" s="54"/>
      <c r="W199" s="54"/>
      <c r="X199" s="55"/>
      <c r="Y199" s="54"/>
      <c r="Z199" s="54"/>
      <c r="AA199" s="54"/>
      <c r="AB199" s="54"/>
      <c r="AC199" s="100"/>
    </row>
    <row r="200" spans="1:30" s="66" customFormat="1" x14ac:dyDescent="0.5">
      <c r="A200" s="61">
        <v>166</v>
      </c>
      <c r="B200" s="75" t="s">
        <v>682</v>
      </c>
      <c r="C200" s="63">
        <v>712112105002</v>
      </c>
      <c r="D200" s="63" t="s">
        <v>503</v>
      </c>
      <c r="E200" s="64">
        <v>1</v>
      </c>
      <c r="F200" s="64">
        <v>0</v>
      </c>
      <c r="G200" s="64">
        <f>(U200+V200+W267+W200)*X200*12</f>
        <v>435600</v>
      </c>
      <c r="H200" s="64">
        <v>1</v>
      </c>
      <c r="I200" s="64">
        <v>1</v>
      </c>
      <c r="J200" s="64">
        <v>1</v>
      </c>
      <c r="K200" s="65" t="s">
        <v>69</v>
      </c>
      <c r="L200" s="65"/>
      <c r="M200" s="65" t="s">
        <v>69</v>
      </c>
      <c r="N200" s="64"/>
      <c r="O200" s="64"/>
      <c r="P200" s="64">
        <f t="shared" ref="P200:P209" si="64">(Y200-U200)*12*X200</f>
        <v>0</v>
      </c>
      <c r="Q200" s="64"/>
      <c r="R200" s="64"/>
      <c r="S200" s="64">
        <f t="shared" ref="S200:S209" si="65">G200+P200</f>
        <v>435600</v>
      </c>
      <c r="T200" s="300" t="s">
        <v>73</v>
      </c>
      <c r="U200" s="54">
        <v>32800</v>
      </c>
      <c r="V200" s="54">
        <v>3500</v>
      </c>
      <c r="W200" s="54"/>
      <c r="X200" s="55">
        <v>1</v>
      </c>
      <c r="Y200" s="54">
        <v>32800</v>
      </c>
      <c r="Z200" s="54">
        <f t="shared" ref="Z200:Z209" si="66">(Y200-U200)</f>
        <v>0</v>
      </c>
      <c r="AA200" s="54"/>
      <c r="AB200" s="54"/>
      <c r="AC200" s="100"/>
    </row>
    <row r="201" spans="1:30" s="66" customFormat="1" x14ac:dyDescent="0.5">
      <c r="A201" s="61">
        <v>167</v>
      </c>
      <c r="B201" s="75" t="s">
        <v>682</v>
      </c>
      <c r="C201" s="63">
        <v>712112105001</v>
      </c>
      <c r="D201" s="63" t="s">
        <v>503</v>
      </c>
      <c r="E201" s="64">
        <v>1</v>
      </c>
      <c r="F201" s="64">
        <v>0</v>
      </c>
      <c r="G201" s="64">
        <f>(U201+V201+W268+W201)*X201*12</f>
        <v>411600</v>
      </c>
      <c r="H201" s="64">
        <v>1</v>
      </c>
      <c r="I201" s="64">
        <v>1</v>
      </c>
      <c r="J201" s="64">
        <v>1</v>
      </c>
      <c r="K201" s="65" t="s">
        <v>69</v>
      </c>
      <c r="L201" s="65"/>
      <c r="M201" s="65" t="s">
        <v>69</v>
      </c>
      <c r="N201" s="64"/>
      <c r="O201" s="64"/>
      <c r="P201" s="64">
        <f t="shared" si="64"/>
        <v>0</v>
      </c>
      <c r="Q201" s="64"/>
      <c r="R201" s="64"/>
      <c r="S201" s="64">
        <f t="shared" si="65"/>
        <v>411600</v>
      </c>
      <c r="T201" s="300" t="s">
        <v>73</v>
      </c>
      <c r="U201" s="54">
        <v>32800</v>
      </c>
      <c r="V201" s="54">
        <v>1500</v>
      </c>
      <c r="W201" s="54"/>
      <c r="X201" s="55">
        <v>1</v>
      </c>
      <c r="Y201" s="54">
        <v>32800</v>
      </c>
      <c r="Z201" s="54">
        <f t="shared" si="66"/>
        <v>0</v>
      </c>
      <c r="AA201" s="54"/>
      <c r="AB201" s="54"/>
      <c r="AC201" s="100"/>
    </row>
    <row r="202" spans="1:30" s="66" customFormat="1" x14ac:dyDescent="0.5">
      <c r="A202" s="61">
        <v>168</v>
      </c>
      <c r="B202" s="62" t="s">
        <v>516</v>
      </c>
      <c r="C202" s="63">
        <v>712114101013</v>
      </c>
      <c r="D202" s="63" t="s">
        <v>517</v>
      </c>
      <c r="E202" s="64">
        <v>1</v>
      </c>
      <c r="F202" s="64">
        <v>1</v>
      </c>
      <c r="G202" s="64">
        <f>(U202+V202+W269+W202)*X202*12</f>
        <v>249360</v>
      </c>
      <c r="H202" s="64">
        <v>1</v>
      </c>
      <c r="I202" s="64">
        <v>1</v>
      </c>
      <c r="J202" s="64">
        <v>1</v>
      </c>
      <c r="K202" s="65" t="s">
        <v>69</v>
      </c>
      <c r="L202" s="65" t="s">
        <v>69</v>
      </c>
      <c r="M202" s="65" t="s">
        <v>69</v>
      </c>
      <c r="N202" s="64"/>
      <c r="O202" s="64"/>
      <c r="P202" s="64">
        <f t="shared" si="64"/>
        <v>10080</v>
      </c>
      <c r="Q202" s="64"/>
      <c r="R202" s="64"/>
      <c r="S202" s="64">
        <f t="shared" si="65"/>
        <v>259440</v>
      </c>
      <c r="T202" s="203" t="s">
        <v>683</v>
      </c>
      <c r="U202" s="54">
        <v>20780</v>
      </c>
      <c r="V202" s="54"/>
      <c r="W202" s="54"/>
      <c r="X202" s="55">
        <v>1</v>
      </c>
      <c r="Y202" s="54">
        <v>21620</v>
      </c>
      <c r="Z202" s="54">
        <f t="shared" si="66"/>
        <v>840</v>
      </c>
      <c r="AA202" s="54"/>
      <c r="AB202" s="54"/>
      <c r="AC202" s="100"/>
    </row>
    <row r="203" spans="1:30" s="66" customFormat="1" x14ac:dyDescent="0.5">
      <c r="A203" s="61">
        <v>169</v>
      </c>
      <c r="B203" s="62" t="s">
        <v>684</v>
      </c>
      <c r="C203" s="63">
        <v>712113801002</v>
      </c>
      <c r="D203" s="63" t="s">
        <v>509</v>
      </c>
      <c r="E203" s="64">
        <v>1</v>
      </c>
      <c r="F203" s="64">
        <v>1</v>
      </c>
      <c r="G203" s="64">
        <f t="shared" ref="G203:G209" si="67">(U203+V203+W271+W203)*X203*12</f>
        <v>402720</v>
      </c>
      <c r="H203" s="64">
        <v>1</v>
      </c>
      <c r="I203" s="64">
        <v>1</v>
      </c>
      <c r="J203" s="64">
        <v>1</v>
      </c>
      <c r="K203" s="65" t="s">
        <v>69</v>
      </c>
      <c r="L203" s="65" t="s">
        <v>69</v>
      </c>
      <c r="M203" s="65" t="s">
        <v>69</v>
      </c>
      <c r="N203" s="64"/>
      <c r="O203" s="64"/>
      <c r="P203" s="64">
        <f t="shared" si="64"/>
        <v>13440</v>
      </c>
      <c r="Q203" s="64"/>
      <c r="R203" s="64"/>
      <c r="S203" s="64">
        <f t="shared" si="65"/>
        <v>416160</v>
      </c>
      <c r="T203" s="203" t="s">
        <v>685</v>
      </c>
      <c r="U203" s="54">
        <v>33560</v>
      </c>
      <c r="V203" s="54"/>
      <c r="W203" s="54"/>
      <c r="X203" s="55">
        <v>1</v>
      </c>
      <c r="Y203" s="54">
        <v>34680</v>
      </c>
      <c r="Z203" s="54">
        <f t="shared" si="66"/>
        <v>1120</v>
      </c>
      <c r="AA203" s="54"/>
      <c r="AB203" s="54"/>
      <c r="AC203" s="100"/>
    </row>
    <row r="204" spans="1:30" s="66" customFormat="1" x14ac:dyDescent="0.5">
      <c r="A204" s="61">
        <v>170</v>
      </c>
      <c r="B204" s="62" t="s">
        <v>684</v>
      </c>
      <c r="C204" s="63">
        <v>712113801003</v>
      </c>
      <c r="D204" s="63" t="s">
        <v>509</v>
      </c>
      <c r="E204" s="64">
        <v>1</v>
      </c>
      <c r="F204" s="64">
        <v>1</v>
      </c>
      <c r="G204" s="64">
        <f t="shared" si="67"/>
        <v>356160</v>
      </c>
      <c r="H204" s="64">
        <v>1</v>
      </c>
      <c r="I204" s="64">
        <v>1</v>
      </c>
      <c r="J204" s="64">
        <v>1</v>
      </c>
      <c r="K204" s="65" t="s">
        <v>69</v>
      </c>
      <c r="L204" s="65" t="s">
        <v>69</v>
      </c>
      <c r="M204" s="65" t="s">
        <v>69</v>
      </c>
      <c r="N204" s="64"/>
      <c r="O204" s="64"/>
      <c r="P204" s="64">
        <f t="shared" si="64"/>
        <v>13320</v>
      </c>
      <c r="Q204" s="64"/>
      <c r="R204" s="64"/>
      <c r="S204" s="64">
        <f t="shared" si="65"/>
        <v>369480</v>
      </c>
      <c r="T204" s="203" t="s">
        <v>686</v>
      </c>
      <c r="U204" s="54">
        <v>29680</v>
      </c>
      <c r="V204" s="54"/>
      <c r="W204" s="54"/>
      <c r="X204" s="55">
        <v>1</v>
      </c>
      <c r="Y204" s="54">
        <v>30790</v>
      </c>
      <c r="Z204" s="54">
        <f t="shared" si="66"/>
        <v>1110</v>
      </c>
      <c r="AA204" s="54"/>
      <c r="AB204" s="54"/>
      <c r="AC204" s="100"/>
    </row>
    <row r="205" spans="1:30" s="66" customFormat="1" x14ac:dyDescent="0.5">
      <c r="A205" s="61">
        <v>171</v>
      </c>
      <c r="B205" s="62" t="s">
        <v>684</v>
      </c>
      <c r="C205" s="63">
        <v>712113801004</v>
      </c>
      <c r="D205" s="63" t="s">
        <v>509</v>
      </c>
      <c r="E205" s="64">
        <v>1</v>
      </c>
      <c r="F205" s="64">
        <v>1</v>
      </c>
      <c r="G205" s="64">
        <f t="shared" si="67"/>
        <v>336360</v>
      </c>
      <c r="H205" s="64">
        <v>1</v>
      </c>
      <c r="I205" s="64">
        <v>1</v>
      </c>
      <c r="J205" s="64">
        <v>1</v>
      </c>
      <c r="K205" s="65" t="s">
        <v>69</v>
      </c>
      <c r="L205" s="65" t="s">
        <v>69</v>
      </c>
      <c r="M205" s="65" t="s">
        <v>69</v>
      </c>
      <c r="N205" s="64"/>
      <c r="O205" s="64"/>
      <c r="P205" s="64">
        <f t="shared" si="64"/>
        <v>12960</v>
      </c>
      <c r="Q205" s="64"/>
      <c r="R205" s="64"/>
      <c r="S205" s="64">
        <f t="shared" si="65"/>
        <v>349320</v>
      </c>
      <c r="T205" s="203" t="s">
        <v>687</v>
      </c>
      <c r="U205" s="54">
        <v>28030</v>
      </c>
      <c r="V205" s="54"/>
      <c r="W205" s="54"/>
      <c r="X205" s="55">
        <v>1</v>
      </c>
      <c r="Y205" s="54">
        <v>29110</v>
      </c>
      <c r="Z205" s="54">
        <f t="shared" si="66"/>
        <v>1080</v>
      </c>
      <c r="AA205" s="54"/>
      <c r="AB205" s="54"/>
      <c r="AC205" s="100"/>
    </row>
    <row r="206" spans="1:30" s="66" customFormat="1" x14ac:dyDescent="0.5">
      <c r="A206" s="61">
        <v>172</v>
      </c>
      <c r="B206" s="77" t="s">
        <v>688</v>
      </c>
      <c r="C206" s="63">
        <v>712114801001</v>
      </c>
      <c r="D206" s="63" t="s">
        <v>517</v>
      </c>
      <c r="E206" s="64">
        <v>1</v>
      </c>
      <c r="F206" s="64">
        <v>1</v>
      </c>
      <c r="G206" s="64">
        <f t="shared" si="67"/>
        <v>275040</v>
      </c>
      <c r="H206" s="64">
        <v>1</v>
      </c>
      <c r="I206" s="64">
        <v>1</v>
      </c>
      <c r="J206" s="64">
        <v>1</v>
      </c>
      <c r="K206" s="65" t="s">
        <v>69</v>
      </c>
      <c r="L206" s="65" t="s">
        <v>69</v>
      </c>
      <c r="M206" s="65" t="s">
        <v>69</v>
      </c>
      <c r="N206" s="64"/>
      <c r="O206" s="64"/>
      <c r="P206" s="64">
        <f t="shared" si="64"/>
        <v>10800</v>
      </c>
      <c r="Q206" s="64"/>
      <c r="R206" s="64"/>
      <c r="S206" s="64">
        <f t="shared" si="65"/>
        <v>285840</v>
      </c>
      <c r="T206" s="203" t="s">
        <v>689</v>
      </c>
      <c r="U206" s="54">
        <v>22920</v>
      </c>
      <c r="V206" s="54"/>
      <c r="W206" s="54"/>
      <c r="X206" s="55">
        <v>1</v>
      </c>
      <c r="Y206" s="54">
        <v>23820</v>
      </c>
      <c r="Z206" s="54">
        <f t="shared" si="66"/>
        <v>900</v>
      </c>
      <c r="AA206" s="54"/>
      <c r="AB206" s="54"/>
      <c r="AC206" s="100"/>
    </row>
    <row r="207" spans="1:30" s="66" customFormat="1" x14ac:dyDescent="0.5">
      <c r="A207" s="61">
        <v>173</v>
      </c>
      <c r="B207" s="77" t="s">
        <v>688</v>
      </c>
      <c r="C207" s="63">
        <v>712114801002</v>
      </c>
      <c r="D207" s="63" t="s">
        <v>517</v>
      </c>
      <c r="E207" s="64">
        <v>1</v>
      </c>
      <c r="F207" s="64">
        <v>1</v>
      </c>
      <c r="G207" s="64">
        <f t="shared" si="67"/>
        <v>230400</v>
      </c>
      <c r="H207" s="64">
        <v>1</v>
      </c>
      <c r="I207" s="64">
        <v>1</v>
      </c>
      <c r="J207" s="64">
        <v>1</v>
      </c>
      <c r="K207" s="65" t="s">
        <v>69</v>
      </c>
      <c r="L207" s="65" t="s">
        <v>69</v>
      </c>
      <c r="M207" s="65" t="s">
        <v>69</v>
      </c>
      <c r="N207" s="64"/>
      <c r="O207" s="64"/>
      <c r="P207" s="64">
        <f t="shared" si="64"/>
        <v>9240</v>
      </c>
      <c r="Q207" s="64"/>
      <c r="R207" s="64"/>
      <c r="S207" s="64">
        <f t="shared" si="65"/>
        <v>239640</v>
      </c>
      <c r="T207" s="203" t="s">
        <v>690</v>
      </c>
      <c r="U207" s="54">
        <v>19200</v>
      </c>
      <c r="V207" s="54"/>
      <c r="W207" s="54"/>
      <c r="X207" s="55">
        <v>1</v>
      </c>
      <c r="Y207" s="54">
        <v>19970</v>
      </c>
      <c r="Z207" s="54">
        <f t="shared" si="66"/>
        <v>770</v>
      </c>
      <c r="AA207" s="54"/>
      <c r="AB207" s="54"/>
      <c r="AC207" s="100"/>
    </row>
    <row r="208" spans="1:30" s="66" customFormat="1" x14ac:dyDescent="0.5">
      <c r="A208" s="61">
        <v>174</v>
      </c>
      <c r="B208" s="77" t="s">
        <v>688</v>
      </c>
      <c r="C208" s="63">
        <v>712114801003</v>
      </c>
      <c r="D208" s="63" t="s">
        <v>517</v>
      </c>
      <c r="E208" s="64">
        <v>1</v>
      </c>
      <c r="F208" s="64">
        <v>1</v>
      </c>
      <c r="G208" s="64">
        <f t="shared" si="67"/>
        <v>221280</v>
      </c>
      <c r="H208" s="64">
        <v>1</v>
      </c>
      <c r="I208" s="64">
        <v>1</v>
      </c>
      <c r="J208" s="64">
        <v>1</v>
      </c>
      <c r="K208" s="65" t="s">
        <v>69</v>
      </c>
      <c r="L208" s="65" t="s">
        <v>69</v>
      </c>
      <c r="M208" s="65" t="s">
        <v>69</v>
      </c>
      <c r="N208" s="64"/>
      <c r="O208" s="64"/>
      <c r="P208" s="64">
        <f t="shared" si="64"/>
        <v>9120</v>
      </c>
      <c r="Q208" s="64"/>
      <c r="R208" s="64"/>
      <c r="S208" s="64">
        <f t="shared" si="65"/>
        <v>230400</v>
      </c>
      <c r="T208" s="203" t="s">
        <v>691</v>
      </c>
      <c r="U208" s="54">
        <v>18440</v>
      </c>
      <c r="V208" s="54"/>
      <c r="W208" s="54"/>
      <c r="X208" s="55">
        <v>1</v>
      </c>
      <c r="Y208" s="54">
        <v>19200</v>
      </c>
      <c r="Z208" s="54">
        <f t="shared" si="66"/>
        <v>760</v>
      </c>
      <c r="AA208" s="54"/>
      <c r="AB208" s="54"/>
      <c r="AC208" s="100"/>
    </row>
    <row r="209" spans="1:29" s="66" customFormat="1" x14ac:dyDescent="0.5">
      <c r="A209" s="61">
        <v>175</v>
      </c>
      <c r="B209" s="77" t="s">
        <v>688</v>
      </c>
      <c r="C209" s="63">
        <v>712114801004</v>
      </c>
      <c r="D209" s="63" t="s">
        <v>517</v>
      </c>
      <c r="E209" s="64">
        <v>1</v>
      </c>
      <c r="F209" s="64">
        <v>1</v>
      </c>
      <c r="G209" s="64">
        <f t="shared" si="67"/>
        <v>207720</v>
      </c>
      <c r="H209" s="64">
        <v>1</v>
      </c>
      <c r="I209" s="64">
        <v>1</v>
      </c>
      <c r="J209" s="64">
        <v>1</v>
      </c>
      <c r="K209" s="65" t="s">
        <v>69</v>
      </c>
      <c r="L209" s="65" t="s">
        <v>69</v>
      </c>
      <c r="M209" s="65" t="s">
        <v>69</v>
      </c>
      <c r="N209" s="64"/>
      <c r="O209" s="64"/>
      <c r="P209" s="64">
        <f t="shared" si="64"/>
        <v>9000</v>
      </c>
      <c r="Q209" s="64"/>
      <c r="R209" s="64"/>
      <c r="S209" s="64">
        <f t="shared" si="65"/>
        <v>216720</v>
      </c>
      <c r="T209" s="203" t="s">
        <v>692</v>
      </c>
      <c r="U209" s="54">
        <v>17310</v>
      </c>
      <c r="V209" s="54"/>
      <c r="W209" s="54"/>
      <c r="X209" s="55">
        <v>1</v>
      </c>
      <c r="Y209" s="54">
        <v>18060</v>
      </c>
      <c r="Z209" s="54">
        <f t="shared" si="66"/>
        <v>750</v>
      </c>
      <c r="AA209" s="54"/>
      <c r="AB209" s="54"/>
      <c r="AC209" s="100"/>
    </row>
    <row r="210" spans="1:29" s="66" customFormat="1" x14ac:dyDescent="0.5">
      <c r="A210" s="70"/>
      <c r="B210" s="71" t="s">
        <v>62</v>
      </c>
      <c r="C210" s="72"/>
      <c r="D210" s="72"/>
      <c r="E210" s="73">
        <f>SUM(E200:E209)</f>
        <v>10</v>
      </c>
      <c r="F210" s="73">
        <f t="shared" ref="F210:S210" si="68">SUM(F200:F209)</f>
        <v>8</v>
      </c>
      <c r="G210" s="73">
        <f t="shared" si="68"/>
        <v>3126240</v>
      </c>
      <c r="H210" s="73">
        <f t="shared" si="68"/>
        <v>10</v>
      </c>
      <c r="I210" s="73">
        <f t="shared" si="68"/>
        <v>10</v>
      </c>
      <c r="J210" s="73">
        <f t="shared" si="68"/>
        <v>10</v>
      </c>
      <c r="K210" s="73">
        <f t="shared" si="68"/>
        <v>0</v>
      </c>
      <c r="L210" s="73">
        <f t="shared" si="68"/>
        <v>0</v>
      </c>
      <c r="M210" s="73">
        <f t="shared" si="68"/>
        <v>0</v>
      </c>
      <c r="N210" s="73">
        <f t="shared" si="68"/>
        <v>0</v>
      </c>
      <c r="O210" s="73">
        <f t="shared" si="68"/>
        <v>0</v>
      </c>
      <c r="P210" s="73">
        <f t="shared" si="68"/>
        <v>87960</v>
      </c>
      <c r="Q210" s="73">
        <f t="shared" si="68"/>
        <v>0</v>
      </c>
      <c r="R210" s="73">
        <f t="shared" si="68"/>
        <v>0</v>
      </c>
      <c r="S210" s="73">
        <f t="shared" si="68"/>
        <v>3214200</v>
      </c>
      <c r="T210" s="74"/>
      <c r="U210" s="54"/>
      <c r="V210" s="54"/>
      <c r="W210" s="54"/>
      <c r="X210" s="55"/>
      <c r="Y210" s="54"/>
      <c r="Z210" s="54"/>
      <c r="AA210" s="54"/>
      <c r="AB210" s="54"/>
      <c r="AC210" s="100"/>
    </row>
    <row r="211" spans="1:29" s="66" customFormat="1" x14ac:dyDescent="0.5">
      <c r="A211" s="61"/>
      <c r="B211" s="67" t="s">
        <v>136</v>
      </c>
      <c r="C211" s="63"/>
      <c r="D211" s="63"/>
      <c r="E211" s="64"/>
      <c r="F211" s="64"/>
      <c r="G211" s="64"/>
      <c r="H211" s="64"/>
      <c r="I211" s="64"/>
      <c r="J211" s="64"/>
      <c r="K211" s="65"/>
      <c r="L211" s="65"/>
      <c r="M211" s="65"/>
      <c r="N211" s="64"/>
      <c r="O211" s="64"/>
      <c r="P211" s="64"/>
      <c r="Q211" s="64"/>
      <c r="R211" s="64"/>
      <c r="S211" s="64"/>
      <c r="T211" s="62"/>
      <c r="U211" s="54"/>
      <c r="V211" s="54"/>
      <c r="W211" s="54"/>
      <c r="X211" s="55"/>
      <c r="Y211" s="54"/>
      <c r="Z211" s="54"/>
      <c r="AA211" s="54"/>
      <c r="AB211" s="54"/>
      <c r="AC211" s="100"/>
    </row>
    <row r="212" spans="1:29" s="66" customFormat="1" x14ac:dyDescent="0.5">
      <c r="A212" s="61">
        <v>176</v>
      </c>
      <c r="B212" s="62" t="s">
        <v>110</v>
      </c>
      <c r="C212" s="63"/>
      <c r="D212" s="63"/>
      <c r="E212" s="64">
        <v>1</v>
      </c>
      <c r="F212" s="64">
        <v>1</v>
      </c>
      <c r="G212" s="64">
        <f>(U212+V212+W279+W212)*X212*12</f>
        <v>196080</v>
      </c>
      <c r="H212" s="64">
        <v>1</v>
      </c>
      <c r="I212" s="64">
        <v>1</v>
      </c>
      <c r="J212" s="64">
        <v>1</v>
      </c>
      <c r="K212" s="65" t="s">
        <v>69</v>
      </c>
      <c r="L212" s="65" t="s">
        <v>69</v>
      </c>
      <c r="M212" s="65" t="s">
        <v>69</v>
      </c>
      <c r="N212" s="64"/>
      <c r="O212" s="64"/>
      <c r="P212" s="64">
        <f>(Y212-U212)*12*X212</f>
        <v>7440</v>
      </c>
      <c r="Q212" s="64"/>
      <c r="R212" s="64"/>
      <c r="S212" s="64">
        <f>G212+P212</f>
        <v>203520</v>
      </c>
      <c r="T212" s="203" t="s">
        <v>693</v>
      </c>
      <c r="U212" s="54">
        <v>16340</v>
      </c>
      <c r="V212" s="54"/>
      <c r="W212" s="54"/>
      <c r="X212" s="55">
        <v>1</v>
      </c>
      <c r="Y212" s="54">
        <v>16960</v>
      </c>
      <c r="Z212" s="54">
        <f>(Y212-U212)</f>
        <v>620</v>
      </c>
      <c r="AA212" s="54"/>
      <c r="AB212" s="54"/>
      <c r="AC212" s="100"/>
    </row>
    <row r="213" spans="1:29" s="66" customFormat="1" x14ac:dyDescent="0.5">
      <c r="A213" s="70"/>
      <c r="B213" s="71" t="s">
        <v>62</v>
      </c>
      <c r="C213" s="72"/>
      <c r="D213" s="72"/>
      <c r="E213" s="73">
        <f>SUM(E212)</f>
        <v>1</v>
      </c>
      <c r="F213" s="73">
        <f t="shared" ref="F213:P213" si="69">SUM(F212)</f>
        <v>1</v>
      </c>
      <c r="G213" s="73">
        <f t="shared" si="69"/>
        <v>196080</v>
      </c>
      <c r="H213" s="73">
        <f t="shared" si="69"/>
        <v>1</v>
      </c>
      <c r="I213" s="73">
        <f t="shared" si="69"/>
        <v>1</v>
      </c>
      <c r="J213" s="73">
        <f t="shared" si="69"/>
        <v>1</v>
      </c>
      <c r="K213" s="73">
        <f t="shared" si="69"/>
        <v>0</v>
      </c>
      <c r="L213" s="73">
        <f t="shared" si="69"/>
        <v>0</v>
      </c>
      <c r="M213" s="73">
        <f t="shared" si="69"/>
        <v>0</v>
      </c>
      <c r="N213" s="73">
        <f t="shared" si="69"/>
        <v>0</v>
      </c>
      <c r="O213" s="73">
        <f t="shared" si="69"/>
        <v>0</v>
      </c>
      <c r="P213" s="73">
        <f t="shared" si="69"/>
        <v>7440</v>
      </c>
      <c r="Q213" s="73">
        <f>SUM(Q212)</f>
        <v>0</v>
      </c>
      <c r="R213" s="73">
        <f>SUM(R212)</f>
        <v>0</v>
      </c>
      <c r="S213" s="73">
        <f>SUM(S212)</f>
        <v>203520</v>
      </c>
      <c r="T213" s="74"/>
      <c r="U213" s="54"/>
      <c r="V213" s="54"/>
      <c r="W213" s="54"/>
      <c r="X213" s="55"/>
      <c r="Y213" s="54"/>
      <c r="Z213" s="54"/>
      <c r="AA213" s="54"/>
      <c r="AB213" s="54"/>
      <c r="AC213" s="100"/>
    </row>
    <row r="214" spans="1:29" s="66" customFormat="1" x14ac:dyDescent="0.5">
      <c r="A214" s="61"/>
      <c r="B214" s="67" t="s">
        <v>81</v>
      </c>
      <c r="C214" s="63"/>
      <c r="D214" s="63"/>
      <c r="E214" s="64"/>
      <c r="F214" s="64"/>
      <c r="G214" s="64"/>
      <c r="H214" s="64"/>
      <c r="I214" s="64"/>
      <c r="J214" s="64"/>
      <c r="K214" s="65"/>
      <c r="L214" s="65"/>
      <c r="M214" s="65"/>
      <c r="N214" s="64"/>
      <c r="O214" s="64"/>
      <c r="P214" s="64"/>
      <c r="Q214" s="64"/>
      <c r="R214" s="64"/>
      <c r="S214" s="64"/>
      <c r="T214" s="62"/>
      <c r="U214" s="54"/>
      <c r="V214" s="54"/>
      <c r="W214" s="54"/>
      <c r="X214" s="55"/>
      <c r="Y214" s="54"/>
      <c r="Z214" s="54"/>
      <c r="AA214" s="54"/>
      <c r="AB214" s="54"/>
      <c r="AC214" s="100"/>
    </row>
    <row r="215" spans="1:29" s="66" customFormat="1" x14ac:dyDescent="0.5">
      <c r="A215" s="61">
        <v>177</v>
      </c>
      <c r="B215" s="62" t="s">
        <v>378</v>
      </c>
      <c r="C215" s="63"/>
      <c r="D215" s="63"/>
      <c r="E215" s="64">
        <v>1</v>
      </c>
      <c r="F215" s="64">
        <v>1</v>
      </c>
      <c r="G215" s="64">
        <f>(U215+V215+W281+W215)*X215*12</f>
        <v>180000</v>
      </c>
      <c r="H215" s="64">
        <v>1</v>
      </c>
      <c r="I215" s="64">
        <v>1</v>
      </c>
      <c r="J215" s="64">
        <v>1</v>
      </c>
      <c r="K215" s="65" t="s">
        <v>69</v>
      </c>
      <c r="L215" s="65" t="s">
        <v>69</v>
      </c>
      <c r="M215" s="65" t="s">
        <v>69</v>
      </c>
      <c r="N215" s="64"/>
      <c r="O215" s="64"/>
      <c r="P215" s="64">
        <f>(Y215-U215)*12*X215</f>
        <v>7200</v>
      </c>
      <c r="Q215" s="64"/>
      <c r="R215" s="64"/>
      <c r="S215" s="64">
        <f>G215+P215</f>
        <v>187200</v>
      </c>
      <c r="T215" s="203" t="s">
        <v>694</v>
      </c>
      <c r="U215" s="54">
        <v>15000</v>
      </c>
      <c r="V215" s="54"/>
      <c r="W215" s="54"/>
      <c r="X215" s="55">
        <v>1</v>
      </c>
      <c r="Y215" s="54">
        <f>U215+AB215</f>
        <v>15600</v>
      </c>
      <c r="Z215" s="54">
        <f>(Y215-U215)</f>
        <v>600</v>
      </c>
      <c r="AA215" s="54">
        <f>U215*4/100</f>
        <v>600</v>
      </c>
      <c r="AB215" s="54">
        <v>600</v>
      </c>
      <c r="AC215" s="100"/>
    </row>
    <row r="216" spans="1:29" s="66" customFormat="1" x14ac:dyDescent="0.5">
      <c r="A216" s="61">
        <v>178</v>
      </c>
      <c r="B216" s="62" t="s">
        <v>695</v>
      </c>
      <c r="C216" s="63"/>
      <c r="D216" s="63"/>
      <c r="E216" s="64">
        <v>1</v>
      </c>
      <c r="F216" s="64">
        <v>1</v>
      </c>
      <c r="G216" s="64">
        <f>(U216+V216+W282+W216)*X216*12</f>
        <v>138120</v>
      </c>
      <c r="H216" s="64">
        <v>1</v>
      </c>
      <c r="I216" s="64">
        <v>1</v>
      </c>
      <c r="J216" s="64">
        <v>1</v>
      </c>
      <c r="K216" s="65" t="s">
        <v>69</v>
      </c>
      <c r="L216" s="65" t="s">
        <v>69</v>
      </c>
      <c r="M216" s="65" t="s">
        <v>69</v>
      </c>
      <c r="N216" s="64"/>
      <c r="O216" s="64"/>
      <c r="P216" s="64">
        <f>(Y216-U216)*12*X216</f>
        <v>5520</v>
      </c>
      <c r="Q216" s="64"/>
      <c r="R216" s="64"/>
      <c r="S216" s="64">
        <f>G216+P216</f>
        <v>143640</v>
      </c>
      <c r="T216" s="203" t="s">
        <v>696</v>
      </c>
      <c r="U216" s="54">
        <v>11510</v>
      </c>
      <c r="V216" s="54"/>
      <c r="W216" s="54"/>
      <c r="X216" s="55">
        <v>1</v>
      </c>
      <c r="Y216" s="54">
        <f>U216+AB216</f>
        <v>11970</v>
      </c>
      <c r="Z216" s="54">
        <f>(Y216-U216)</f>
        <v>460</v>
      </c>
      <c r="AA216" s="54">
        <f>U216*4/100</f>
        <v>460.4</v>
      </c>
      <c r="AB216" s="54">
        <v>460</v>
      </c>
      <c r="AC216" s="100"/>
    </row>
    <row r="217" spans="1:29" s="66" customFormat="1" x14ac:dyDescent="0.5">
      <c r="A217" s="61">
        <v>179</v>
      </c>
      <c r="B217" s="62" t="s">
        <v>110</v>
      </c>
      <c r="C217" s="63"/>
      <c r="D217" s="63"/>
      <c r="E217" s="64">
        <v>1</v>
      </c>
      <c r="F217" s="64">
        <v>1</v>
      </c>
      <c r="G217" s="64">
        <f>(U217+V217+W282+W217)*X217*12</f>
        <v>108000</v>
      </c>
      <c r="H217" s="64">
        <v>1</v>
      </c>
      <c r="I217" s="64">
        <v>1</v>
      </c>
      <c r="J217" s="64">
        <v>1</v>
      </c>
      <c r="K217" s="65" t="s">
        <v>69</v>
      </c>
      <c r="L217" s="65" t="s">
        <v>69</v>
      </c>
      <c r="M217" s="65" t="s">
        <v>69</v>
      </c>
      <c r="N217" s="64"/>
      <c r="O217" s="64"/>
      <c r="P217" s="64">
        <f>(Y217-U217)*12*X217</f>
        <v>0</v>
      </c>
      <c r="Q217" s="64"/>
      <c r="R217" s="64"/>
      <c r="S217" s="64">
        <f>G217+P217</f>
        <v>108000</v>
      </c>
      <c r="T217" s="205" t="s">
        <v>775</v>
      </c>
      <c r="U217" s="54">
        <v>9000</v>
      </c>
      <c r="V217" s="54"/>
      <c r="W217" s="54"/>
      <c r="X217" s="55">
        <v>1</v>
      </c>
      <c r="Y217" s="54">
        <v>9000</v>
      </c>
      <c r="Z217" s="54">
        <f>(Y217-U217)</f>
        <v>0</v>
      </c>
      <c r="AA217" s="54"/>
      <c r="AB217" s="54"/>
      <c r="AC217" s="100"/>
    </row>
    <row r="218" spans="1:29" s="66" customFormat="1" x14ac:dyDescent="0.5">
      <c r="A218" s="61">
        <v>180</v>
      </c>
      <c r="B218" s="62" t="s">
        <v>110</v>
      </c>
      <c r="C218" s="63"/>
      <c r="D218" s="63"/>
      <c r="E218" s="64">
        <v>1</v>
      </c>
      <c r="F218" s="64">
        <v>1</v>
      </c>
      <c r="G218" s="64">
        <f>(U218+V218+W283+W218)*X218*12</f>
        <v>108000</v>
      </c>
      <c r="H218" s="64">
        <v>1</v>
      </c>
      <c r="I218" s="64">
        <v>1</v>
      </c>
      <c r="J218" s="64">
        <v>1</v>
      </c>
      <c r="K218" s="65" t="s">
        <v>69</v>
      </c>
      <c r="L218" s="65" t="s">
        <v>69</v>
      </c>
      <c r="M218" s="65" t="s">
        <v>69</v>
      </c>
      <c r="N218" s="64"/>
      <c r="O218" s="64"/>
      <c r="P218" s="64">
        <f>(Y218-U218)*12*X218</f>
        <v>0</v>
      </c>
      <c r="Q218" s="64"/>
      <c r="R218" s="64"/>
      <c r="S218" s="64">
        <f>G218+P218</f>
        <v>108000</v>
      </c>
      <c r="T218" s="205" t="s">
        <v>698</v>
      </c>
      <c r="U218" s="54">
        <v>9000</v>
      </c>
      <c r="V218" s="54"/>
      <c r="W218" s="54"/>
      <c r="X218" s="55">
        <v>1</v>
      </c>
      <c r="Y218" s="54">
        <v>9000</v>
      </c>
      <c r="Z218" s="54">
        <f>(Y218-U218)</f>
        <v>0</v>
      </c>
      <c r="AA218" s="54"/>
      <c r="AB218" s="54"/>
      <c r="AC218" s="100"/>
    </row>
    <row r="219" spans="1:29" s="66" customFormat="1" x14ac:dyDescent="0.5">
      <c r="A219" s="70"/>
      <c r="B219" s="71" t="s">
        <v>62</v>
      </c>
      <c r="C219" s="72"/>
      <c r="D219" s="72"/>
      <c r="E219" s="73">
        <f>SUM(E215:E218)</f>
        <v>4</v>
      </c>
      <c r="F219" s="73">
        <f t="shared" ref="F219:P219" si="70">SUM(F215:F218)</f>
        <v>4</v>
      </c>
      <c r="G219" s="73">
        <f t="shared" si="70"/>
        <v>534120</v>
      </c>
      <c r="H219" s="73">
        <f t="shared" si="70"/>
        <v>4</v>
      </c>
      <c r="I219" s="73">
        <f t="shared" si="70"/>
        <v>4</v>
      </c>
      <c r="J219" s="73">
        <f t="shared" si="70"/>
        <v>4</v>
      </c>
      <c r="K219" s="73">
        <f t="shared" si="70"/>
        <v>0</v>
      </c>
      <c r="L219" s="73">
        <f t="shared" si="70"/>
        <v>0</v>
      </c>
      <c r="M219" s="73">
        <f t="shared" si="70"/>
        <v>0</v>
      </c>
      <c r="N219" s="73">
        <f t="shared" si="70"/>
        <v>0</v>
      </c>
      <c r="O219" s="73">
        <f t="shared" si="70"/>
        <v>0</v>
      </c>
      <c r="P219" s="73">
        <f t="shared" si="70"/>
        <v>12720</v>
      </c>
      <c r="Q219" s="73">
        <f>SUM(Q215:Q218)</f>
        <v>0</v>
      </c>
      <c r="R219" s="73">
        <f>SUM(R215:R218)</f>
        <v>0</v>
      </c>
      <c r="S219" s="73">
        <f>SUM(S215:S218)</f>
        <v>546840</v>
      </c>
      <c r="T219" s="74"/>
      <c r="U219" s="54"/>
      <c r="V219" s="54"/>
      <c r="W219" s="54"/>
      <c r="X219" s="55"/>
      <c r="Y219" s="54"/>
      <c r="Z219" s="54"/>
      <c r="AA219" s="54"/>
      <c r="AB219" s="54"/>
      <c r="AC219" s="100"/>
    </row>
    <row r="220" spans="1:29" s="66" customFormat="1" x14ac:dyDescent="0.5">
      <c r="A220" s="61">
        <v>1</v>
      </c>
      <c r="B220" s="67" t="s">
        <v>699</v>
      </c>
      <c r="C220" s="63"/>
      <c r="D220" s="63"/>
      <c r="E220" s="63">
        <f>E30+E78+E114+E156+E188+E210</f>
        <v>71</v>
      </c>
      <c r="F220" s="63">
        <f>F30+F78+F114+F156+F188+F210</f>
        <v>60</v>
      </c>
      <c r="G220" s="63">
        <f>G30+G78+G114+G156+G188+G210</f>
        <v>26383080</v>
      </c>
      <c r="H220" s="63">
        <f t="shared" ref="H220:R220" si="71">H30+H78+H114+H156+H188+H210</f>
        <v>71</v>
      </c>
      <c r="I220" s="63">
        <f t="shared" si="71"/>
        <v>71</v>
      </c>
      <c r="J220" s="63">
        <f t="shared" si="71"/>
        <v>71</v>
      </c>
      <c r="K220" s="63">
        <f t="shared" si="71"/>
        <v>0</v>
      </c>
      <c r="L220" s="63">
        <f t="shared" si="71"/>
        <v>0</v>
      </c>
      <c r="M220" s="63">
        <f t="shared" si="71"/>
        <v>0</v>
      </c>
      <c r="N220" s="63">
        <f t="shared" si="71"/>
        <v>0</v>
      </c>
      <c r="O220" s="63">
        <f t="shared" si="71"/>
        <v>0</v>
      </c>
      <c r="P220" s="63">
        <f t="shared" si="71"/>
        <v>715440</v>
      </c>
      <c r="Q220" s="63">
        <f t="shared" si="71"/>
        <v>0</v>
      </c>
      <c r="R220" s="63">
        <f t="shared" si="71"/>
        <v>0</v>
      </c>
      <c r="S220" s="80">
        <f>G220+P220</f>
        <v>27098520</v>
      </c>
      <c r="T220" s="62"/>
      <c r="U220" s="54"/>
      <c r="V220" s="54"/>
      <c r="W220" s="54"/>
      <c r="X220" s="55"/>
      <c r="Y220" s="54"/>
      <c r="Z220" s="54"/>
      <c r="AA220" s="54"/>
      <c r="AB220" s="54"/>
      <c r="AC220" s="100"/>
    </row>
    <row r="221" spans="1:29" s="66" customFormat="1" x14ac:dyDescent="0.5">
      <c r="A221" s="81">
        <v>2</v>
      </c>
      <c r="B221" s="67" t="s">
        <v>700</v>
      </c>
      <c r="C221" s="81"/>
      <c r="D221" s="81"/>
      <c r="E221" s="64">
        <f t="shared" ref="E221:R221" si="72">E37+E81+E119+E160+E213</f>
        <v>12</v>
      </c>
      <c r="F221" s="64">
        <f t="shared" si="72"/>
        <v>12</v>
      </c>
      <c r="G221" s="64">
        <f t="shared" si="72"/>
        <v>2554080</v>
      </c>
      <c r="H221" s="64">
        <f t="shared" si="72"/>
        <v>12</v>
      </c>
      <c r="I221" s="64">
        <f t="shared" si="72"/>
        <v>12</v>
      </c>
      <c r="J221" s="64">
        <f t="shared" si="72"/>
        <v>12</v>
      </c>
      <c r="K221" s="64">
        <f t="shared" si="72"/>
        <v>0</v>
      </c>
      <c r="L221" s="64">
        <f t="shared" si="72"/>
        <v>0</v>
      </c>
      <c r="M221" s="64">
        <f t="shared" si="72"/>
        <v>0</v>
      </c>
      <c r="N221" s="64">
        <f t="shared" si="72"/>
        <v>0</v>
      </c>
      <c r="O221" s="64">
        <f t="shared" si="72"/>
        <v>0</v>
      </c>
      <c r="P221" s="64">
        <f t="shared" si="72"/>
        <v>89760</v>
      </c>
      <c r="Q221" s="64">
        <f t="shared" si="72"/>
        <v>0</v>
      </c>
      <c r="R221" s="64">
        <f t="shared" si="72"/>
        <v>0</v>
      </c>
      <c r="S221" s="64">
        <f>G221+P221</f>
        <v>2643840</v>
      </c>
      <c r="T221" s="62"/>
      <c r="U221" s="54"/>
      <c r="V221" s="54"/>
      <c r="W221" s="54"/>
      <c r="X221" s="55"/>
      <c r="Y221" s="54"/>
      <c r="Z221" s="54"/>
      <c r="AA221" s="54"/>
      <c r="AB221" s="54"/>
      <c r="AC221" s="100"/>
    </row>
    <row r="222" spans="1:29" s="66" customFormat="1" x14ac:dyDescent="0.5">
      <c r="A222" s="81">
        <v>3</v>
      </c>
      <c r="B222" s="67" t="s">
        <v>701</v>
      </c>
      <c r="C222" s="62"/>
      <c r="D222" s="82"/>
      <c r="E222" s="64">
        <f t="shared" ref="E222:R222" si="73">E64+E99+E147+E180+E198+E219</f>
        <v>97</v>
      </c>
      <c r="F222" s="64">
        <f t="shared" si="73"/>
        <v>92</v>
      </c>
      <c r="G222" s="64">
        <f t="shared" si="73"/>
        <v>11873640</v>
      </c>
      <c r="H222" s="64">
        <f t="shared" si="73"/>
        <v>97</v>
      </c>
      <c r="I222" s="64">
        <f t="shared" si="73"/>
        <v>97</v>
      </c>
      <c r="J222" s="64">
        <f t="shared" si="73"/>
        <v>97</v>
      </c>
      <c r="K222" s="64">
        <f t="shared" si="73"/>
        <v>0</v>
      </c>
      <c r="L222" s="64">
        <f t="shared" si="73"/>
        <v>0</v>
      </c>
      <c r="M222" s="64">
        <f t="shared" si="73"/>
        <v>0</v>
      </c>
      <c r="N222" s="64">
        <f t="shared" si="73"/>
        <v>0</v>
      </c>
      <c r="O222" s="64">
        <f t="shared" si="73"/>
        <v>0</v>
      </c>
      <c r="P222" s="64">
        <f t="shared" si="73"/>
        <v>159360</v>
      </c>
      <c r="Q222" s="64">
        <f t="shared" si="73"/>
        <v>0</v>
      </c>
      <c r="R222" s="64">
        <f t="shared" si="73"/>
        <v>0</v>
      </c>
      <c r="S222" s="64">
        <f>G222+P222</f>
        <v>12033000</v>
      </c>
      <c r="T222" s="62"/>
      <c r="U222" s="54"/>
      <c r="V222" s="54"/>
      <c r="W222" s="54"/>
      <c r="X222" s="55"/>
      <c r="Y222" s="54"/>
      <c r="Z222" s="54"/>
      <c r="AA222" s="54"/>
      <c r="AB222" s="54"/>
      <c r="AC222" s="100"/>
    </row>
    <row r="223" spans="1:29" s="90" customFormat="1" x14ac:dyDescent="0.5">
      <c r="A223" s="83"/>
      <c r="B223" s="84" t="s">
        <v>702</v>
      </c>
      <c r="C223" s="85"/>
      <c r="D223" s="83"/>
      <c r="E223" s="86">
        <f t="shared" ref="E223:R223" si="74">SUM(E220:E222)</f>
        <v>180</v>
      </c>
      <c r="F223" s="86">
        <f t="shared" si="74"/>
        <v>164</v>
      </c>
      <c r="G223" s="86">
        <f>SUM(G220:G222)</f>
        <v>40810800</v>
      </c>
      <c r="H223" s="86">
        <f t="shared" si="74"/>
        <v>180</v>
      </c>
      <c r="I223" s="86">
        <f t="shared" si="74"/>
        <v>180</v>
      </c>
      <c r="J223" s="86">
        <f t="shared" si="74"/>
        <v>180</v>
      </c>
      <c r="K223" s="87">
        <f t="shared" si="74"/>
        <v>0</v>
      </c>
      <c r="L223" s="87">
        <f t="shared" si="74"/>
        <v>0</v>
      </c>
      <c r="M223" s="87">
        <f t="shared" si="74"/>
        <v>0</v>
      </c>
      <c r="N223" s="86">
        <f t="shared" si="74"/>
        <v>0</v>
      </c>
      <c r="O223" s="86">
        <f t="shared" si="74"/>
        <v>0</v>
      </c>
      <c r="P223" s="86">
        <f t="shared" si="74"/>
        <v>964560</v>
      </c>
      <c r="Q223" s="86">
        <f t="shared" si="74"/>
        <v>0</v>
      </c>
      <c r="R223" s="86">
        <f t="shared" si="74"/>
        <v>0</v>
      </c>
      <c r="S223" s="86">
        <f>G223+P223</f>
        <v>41775360</v>
      </c>
      <c r="T223" s="83"/>
      <c r="U223" s="88"/>
      <c r="V223" s="88"/>
      <c r="W223" s="88"/>
      <c r="X223" s="89"/>
      <c r="Y223" s="88"/>
      <c r="Z223" s="88"/>
      <c r="AA223" s="88"/>
      <c r="AB223" s="88"/>
      <c r="AC223" s="265"/>
    </row>
    <row r="224" spans="1:29" s="66" customFormat="1" x14ac:dyDescent="0.5">
      <c r="A224" s="81"/>
      <c r="B224" s="62" t="s">
        <v>703</v>
      </c>
      <c r="C224" s="287"/>
      <c r="D224" s="81"/>
      <c r="E224" s="64"/>
      <c r="F224" s="81"/>
      <c r="G224" s="210"/>
      <c r="H224" s="64"/>
      <c r="I224" s="64"/>
      <c r="J224" s="64"/>
      <c r="K224" s="65"/>
      <c r="L224" s="65"/>
      <c r="M224" s="65"/>
      <c r="N224" s="64"/>
      <c r="O224" s="64"/>
      <c r="P224" s="64"/>
      <c r="Q224" s="64"/>
      <c r="R224" s="64"/>
      <c r="S224" s="64">
        <f>S223*20%</f>
        <v>8355072</v>
      </c>
      <c r="T224" s="62"/>
      <c r="U224" s="54"/>
      <c r="V224" s="54"/>
      <c r="W224" s="54"/>
      <c r="X224" s="55"/>
      <c r="Y224" s="54"/>
      <c r="Z224" s="54"/>
      <c r="AA224" s="54"/>
      <c r="AB224" s="54"/>
      <c r="AC224" s="100"/>
    </row>
    <row r="225" spans="1:29" s="93" customFormat="1" x14ac:dyDescent="0.5">
      <c r="A225" s="83"/>
      <c r="B225" s="84" t="s">
        <v>704</v>
      </c>
      <c r="C225" s="91"/>
      <c r="D225" s="67"/>
      <c r="E225" s="67"/>
      <c r="F225" s="67"/>
      <c r="G225" s="209"/>
      <c r="H225" s="86"/>
      <c r="I225" s="86"/>
      <c r="J225" s="86"/>
      <c r="K225" s="87"/>
      <c r="L225" s="87"/>
      <c r="M225" s="87"/>
      <c r="N225" s="86"/>
      <c r="O225" s="86"/>
      <c r="P225" s="86"/>
      <c r="Q225" s="86"/>
      <c r="R225" s="86"/>
      <c r="S225" s="86">
        <f>S223+S224</f>
        <v>50130432</v>
      </c>
      <c r="T225" s="67"/>
      <c r="U225" s="68"/>
      <c r="V225" s="68"/>
      <c r="W225" s="68"/>
      <c r="X225" s="92"/>
      <c r="Y225" s="68"/>
      <c r="Z225" s="68"/>
      <c r="AA225" s="68"/>
      <c r="AB225" s="68"/>
      <c r="AC225" s="266"/>
    </row>
    <row r="226" spans="1:29" s="66" customFormat="1" ht="21.75" hidden="1" customHeight="1" x14ac:dyDescent="0.5">
      <c r="A226" s="81"/>
      <c r="B226" s="62"/>
      <c r="C226" s="287"/>
      <c r="D226" s="81"/>
      <c r="E226" s="64"/>
      <c r="F226" s="81"/>
      <c r="G226" s="208"/>
      <c r="H226" s="64"/>
      <c r="I226" s="64"/>
      <c r="J226" s="64"/>
      <c r="K226" s="65"/>
      <c r="L226" s="65"/>
      <c r="M226" s="65"/>
      <c r="N226" s="64"/>
      <c r="O226" s="64"/>
      <c r="P226" s="64"/>
      <c r="Q226" s="94"/>
      <c r="R226" s="94"/>
      <c r="S226" s="94">
        <f>(S225*100)/115500000</f>
        <v>43.402971428571426</v>
      </c>
      <c r="T226" s="62"/>
      <c r="U226" s="54"/>
      <c r="V226" s="54"/>
      <c r="W226" s="54"/>
      <c r="X226" s="55"/>
      <c r="Y226" s="54"/>
      <c r="Z226" s="54"/>
      <c r="AA226" s="54"/>
      <c r="AB226" s="54"/>
      <c r="AC226" s="100"/>
    </row>
    <row r="227" spans="1:29" s="66" customFormat="1" x14ac:dyDescent="0.5">
      <c r="A227" s="81"/>
      <c r="B227" s="62" t="s">
        <v>705</v>
      </c>
      <c r="C227" s="287"/>
      <c r="D227" s="81"/>
      <c r="E227" s="64"/>
      <c r="F227" s="81"/>
      <c r="G227" s="208"/>
      <c r="H227" s="64"/>
      <c r="I227" s="64"/>
      <c r="J227" s="64"/>
      <c r="K227" s="65"/>
      <c r="L227" s="65"/>
      <c r="M227" s="65"/>
      <c r="N227" s="64"/>
      <c r="O227" s="64"/>
      <c r="P227" s="64"/>
      <c r="Q227" s="95"/>
      <c r="R227" s="95"/>
      <c r="S227" s="96">
        <f>S225*100/135908800</f>
        <v>36.885346644220242</v>
      </c>
      <c r="T227" s="62"/>
      <c r="U227" s="54"/>
      <c r="V227" s="54"/>
      <c r="W227" s="54"/>
      <c r="X227" s="55"/>
      <c r="Y227" s="54"/>
      <c r="Z227" s="54"/>
      <c r="AA227" s="54"/>
      <c r="AB227" s="54"/>
      <c r="AC227" s="100"/>
    </row>
    <row r="228" spans="1:29" s="66" customFormat="1" x14ac:dyDescent="0.5">
      <c r="A228" s="81"/>
      <c r="B228" s="206"/>
      <c r="C228" s="207"/>
      <c r="D228" s="211"/>
      <c r="E228" s="211"/>
      <c r="F228" s="211"/>
      <c r="G228" s="208"/>
      <c r="H228" s="64"/>
      <c r="I228" s="64"/>
      <c r="J228" s="64"/>
      <c r="K228" s="65"/>
      <c r="L228" s="65"/>
      <c r="M228" s="65"/>
      <c r="N228" s="64"/>
      <c r="O228" s="64"/>
      <c r="P228" s="64"/>
      <c r="Q228" s="64"/>
      <c r="R228" s="64"/>
      <c r="S228" s="64"/>
      <c r="T228" s="62"/>
      <c r="U228" s="54"/>
      <c r="V228" s="54"/>
      <c r="W228" s="54"/>
      <c r="X228" s="55"/>
      <c r="Y228" s="54"/>
      <c r="Z228" s="54"/>
      <c r="AA228" s="54"/>
      <c r="AB228" s="54"/>
      <c r="AC228" s="100"/>
    </row>
    <row r="229" spans="1:29" s="53" customFormat="1" x14ac:dyDescent="0.5">
      <c r="A229" s="56"/>
      <c r="C229" s="56"/>
      <c r="D229" s="56"/>
      <c r="E229" s="56"/>
      <c r="F229" s="56"/>
      <c r="G229" s="56"/>
      <c r="H229" s="56"/>
      <c r="I229" s="56"/>
      <c r="J229" s="56"/>
      <c r="K229" s="56"/>
      <c r="L229" s="56"/>
      <c r="M229" s="56"/>
      <c r="N229" s="56"/>
      <c r="O229" s="56"/>
      <c r="P229" s="56"/>
      <c r="Q229" s="56"/>
      <c r="R229" s="56"/>
      <c r="S229" s="56"/>
      <c r="U229" s="54"/>
      <c r="V229" s="54"/>
      <c r="W229" s="54"/>
      <c r="X229" s="55"/>
      <c r="Y229" s="54"/>
      <c r="Z229" s="54"/>
      <c r="AA229" s="54"/>
      <c r="AB229" s="54"/>
      <c r="AC229" s="100"/>
    </row>
    <row r="230" spans="1:29" s="53" customFormat="1" x14ac:dyDescent="0.5">
      <c r="A230" s="56"/>
      <c r="B230" s="97" t="s">
        <v>32</v>
      </c>
      <c r="C230" s="97"/>
      <c r="D230" s="97"/>
      <c r="E230" s="97"/>
      <c r="F230" s="97"/>
      <c r="G230" s="97"/>
      <c r="H230" s="97"/>
      <c r="I230" s="97"/>
      <c r="J230" s="97"/>
      <c r="K230" s="97"/>
      <c r="L230" s="97"/>
      <c r="M230" s="97"/>
      <c r="N230" s="97"/>
      <c r="O230" s="97"/>
      <c r="P230" s="97"/>
      <c r="Q230" s="98"/>
      <c r="R230" s="98"/>
      <c r="S230" s="98"/>
      <c r="U230" s="54"/>
      <c r="V230" s="54"/>
      <c r="W230" s="54"/>
      <c r="X230" s="55"/>
      <c r="Y230" s="54"/>
      <c r="Z230" s="54"/>
      <c r="AA230" s="54"/>
      <c r="AB230" s="54"/>
      <c r="AC230" s="100"/>
    </row>
    <row r="231" spans="1:29" s="53" customFormat="1" x14ac:dyDescent="0.5">
      <c r="A231" s="56"/>
      <c r="B231" s="53" t="s">
        <v>706</v>
      </c>
      <c r="Q231" s="56"/>
      <c r="R231" s="56"/>
      <c r="S231" s="56"/>
      <c r="U231" s="54"/>
      <c r="V231" s="54"/>
      <c r="W231" s="54"/>
      <c r="X231" s="55"/>
      <c r="Y231" s="54"/>
      <c r="Z231" s="54"/>
      <c r="AA231" s="54"/>
      <c r="AB231" s="54"/>
      <c r="AC231" s="100"/>
    </row>
    <row r="232" spans="1:29" s="53" customFormat="1" x14ac:dyDescent="0.5">
      <c r="A232" s="56"/>
      <c r="B232" s="53" t="s">
        <v>707</v>
      </c>
      <c r="Q232" s="56"/>
      <c r="R232" s="56"/>
      <c r="S232" s="56"/>
      <c r="U232" s="54"/>
      <c r="V232" s="54"/>
      <c r="W232" s="54"/>
      <c r="X232" s="55"/>
      <c r="Y232" s="54"/>
      <c r="Z232" s="54"/>
      <c r="AA232" s="54"/>
      <c r="AB232" s="54"/>
      <c r="AC232" s="100"/>
    </row>
    <row r="233" spans="1:29" s="53" customFormat="1" x14ac:dyDescent="0.5">
      <c r="A233" s="56"/>
      <c r="B233" s="53" t="s">
        <v>708</v>
      </c>
      <c r="Q233" s="56"/>
      <c r="R233" s="56"/>
      <c r="S233" s="56"/>
      <c r="U233" s="54"/>
      <c r="V233" s="54"/>
      <c r="W233" s="54"/>
      <c r="X233" s="55"/>
      <c r="Y233" s="54"/>
      <c r="Z233" s="54"/>
      <c r="AA233" s="54"/>
      <c r="AB233" s="54"/>
      <c r="AC233" s="100"/>
    </row>
    <row r="234" spans="1:29" s="53" customFormat="1" x14ac:dyDescent="0.5">
      <c r="A234" s="56"/>
      <c r="B234" s="99">
        <v>123408800</v>
      </c>
      <c r="I234" s="56"/>
      <c r="J234" s="56"/>
      <c r="K234" s="56"/>
      <c r="L234" s="56"/>
      <c r="M234" s="56"/>
      <c r="N234" s="56"/>
      <c r="O234" s="56"/>
      <c r="P234" s="56"/>
      <c r="Q234" s="56"/>
      <c r="R234" s="56"/>
      <c r="S234" s="56"/>
      <c r="U234" s="54"/>
      <c r="V234" s="54"/>
      <c r="W234" s="54"/>
      <c r="X234" s="55"/>
      <c r="Y234" s="54"/>
      <c r="Z234" s="54"/>
      <c r="AA234" s="54"/>
      <c r="AB234" s="54"/>
      <c r="AC234" s="100"/>
    </row>
    <row r="235" spans="1:29" s="100" customFormat="1" x14ac:dyDescent="0.5">
      <c r="B235" s="101">
        <v>12500000</v>
      </c>
      <c r="C235" s="102"/>
      <c r="D235" s="102"/>
      <c r="E235" s="102"/>
      <c r="F235" s="102"/>
      <c r="G235" s="102"/>
      <c r="H235" s="102"/>
      <c r="U235" s="54"/>
      <c r="V235" s="54"/>
      <c r="W235" s="54"/>
      <c r="X235" s="55"/>
      <c r="Y235" s="54"/>
      <c r="Z235" s="54"/>
      <c r="AA235" s="54"/>
      <c r="AB235" s="54"/>
    </row>
    <row r="236" spans="1:29" s="100" customFormat="1" x14ac:dyDescent="0.5">
      <c r="B236" s="103">
        <v>135908800</v>
      </c>
      <c r="C236" s="104"/>
      <c r="D236" s="104"/>
      <c r="E236" s="104"/>
      <c r="F236" s="104"/>
      <c r="G236" s="104"/>
      <c r="H236" s="104"/>
      <c r="P236" s="443"/>
      <c r="Q236" s="443"/>
      <c r="R236" s="443"/>
      <c r="S236" s="443"/>
      <c r="U236" s="54"/>
      <c r="V236" s="54"/>
      <c r="W236" s="54"/>
      <c r="X236" s="55"/>
      <c r="Y236" s="54"/>
      <c r="Z236" s="54"/>
      <c r="AA236" s="54"/>
      <c r="AB236" s="54"/>
    </row>
    <row r="237" spans="1:29" s="100" customFormat="1" x14ac:dyDescent="0.5">
      <c r="B237" s="100" t="s">
        <v>709</v>
      </c>
      <c r="P237" s="443" t="s">
        <v>710</v>
      </c>
      <c r="Q237" s="443"/>
      <c r="R237" s="443"/>
      <c r="S237" s="443"/>
      <c r="U237" s="54"/>
      <c r="V237" s="54"/>
      <c r="W237" s="54"/>
      <c r="X237" s="55"/>
      <c r="Y237" s="54"/>
      <c r="Z237" s="54"/>
      <c r="AA237" s="54"/>
      <c r="AB237" s="54"/>
    </row>
    <row r="238" spans="1:29" s="100" customFormat="1" x14ac:dyDescent="0.5">
      <c r="P238" s="443" t="s">
        <v>391</v>
      </c>
      <c r="Q238" s="443"/>
      <c r="R238" s="443"/>
      <c r="S238" s="443"/>
      <c r="U238" s="54"/>
      <c r="V238" s="54"/>
      <c r="W238" s="54"/>
      <c r="X238" s="55"/>
      <c r="Y238" s="54"/>
      <c r="Z238" s="54"/>
      <c r="AA238" s="54"/>
      <c r="AB238" s="54"/>
    </row>
    <row r="250" spans="2:14" x14ac:dyDescent="0.5">
      <c r="B250" s="251" t="s">
        <v>44</v>
      </c>
      <c r="G250" s="259" t="s">
        <v>809</v>
      </c>
      <c r="H250" s="259" t="s">
        <v>62</v>
      </c>
      <c r="I250" s="259" t="s">
        <v>810</v>
      </c>
      <c r="J250" s="259" t="s">
        <v>73</v>
      </c>
      <c r="K250" s="259" t="s">
        <v>811</v>
      </c>
      <c r="L250" s="259" t="s">
        <v>73</v>
      </c>
      <c r="M250" s="259"/>
      <c r="N250" s="259" t="s">
        <v>818</v>
      </c>
    </row>
    <row r="251" spans="2:14" x14ac:dyDescent="0.5">
      <c r="B251" t="s">
        <v>116</v>
      </c>
      <c r="C251">
        <v>60</v>
      </c>
      <c r="G251" t="s">
        <v>812</v>
      </c>
      <c r="H251">
        <v>25</v>
      </c>
      <c r="I251">
        <v>6</v>
      </c>
      <c r="J251">
        <v>0</v>
      </c>
      <c r="K251">
        <v>19</v>
      </c>
      <c r="L251">
        <v>0</v>
      </c>
      <c r="N251">
        <f t="shared" ref="N251:N256" si="75">I251+J251+K251+L251</f>
        <v>25</v>
      </c>
    </row>
    <row r="252" spans="2:14" x14ac:dyDescent="0.5">
      <c r="B252" t="s">
        <v>808</v>
      </c>
      <c r="C252">
        <v>12</v>
      </c>
      <c r="G252" t="s">
        <v>813</v>
      </c>
      <c r="H252">
        <v>16</v>
      </c>
      <c r="I252">
        <v>2</v>
      </c>
      <c r="J252">
        <v>0</v>
      </c>
      <c r="K252">
        <v>12</v>
      </c>
      <c r="L252">
        <v>2</v>
      </c>
      <c r="N252">
        <f t="shared" si="75"/>
        <v>16</v>
      </c>
    </row>
    <row r="253" spans="2:14" ht="22.5" thickBot="1" x14ac:dyDescent="0.55000000000000004">
      <c r="B253" t="s">
        <v>62</v>
      </c>
      <c r="C253" s="258">
        <v>72</v>
      </c>
      <c r="G253" t="s">
        <v>814</v>
      </c>
      <c r="H253">
        <v>26</v>
      </c>
      <c r="I253">
        <v>8</v>
      </c>
      <c r="J253">
        <v>0</v>
      </c>
      <c r="K253">
        <v>18</v>
      </c>
      <c r="L253">
        <v>0</v>
      </c>
      <c r="N253">
        <f t="shared" si="75"/>
        <v>26</v>
      </c>
    </row>
    <row r="254" spans="2:14" ht="22.5" thickTop="1" x14ac:dyDescent="0.5">
      <c r="B254" s="251" t="s">
        <v>136</v>
      </c>
      <c r="G254" t="s">
        <v>815</v>
      </c>
      <c r="H254">
        <v>18</v>
      </c>
      <c r="I254">
        <v>4</v>
      </c>
      <c r="J254">
        <v>0</v>
      </c>
      <c r="K254">
        <v>13</v>
      </c>
      <c r="L254">
        <v>1</v>
      </c>
      <c r="N254">
        <f t="shared" si="75"/>
        <v>18</v>
      </c>
    </row>
    <row r="255" spans="2:14" ht="22.5" thickBot="1" x14ac:dyDescent="0.55000000000000004">
      <c r="B255" t="s">
        <v>116</v>
      </c>
      <c r="C255" s="258">
        <v>14</v>
      </c>
      <c r="G255" t="s">
        <v>816</v>
      </c>
      <c r="H255">
        <v>8</v>
      </c>
      <c r="I255">
        <v>2</v>
      </c>
      <c r="J255">
        <v>1</v>
      </c>
      <c r="K255">
        <v>4</v>
      </c>
      <c r="L255">
        <v>1</v>
      </c>
      <c r="N255">
        <f t="shared" si="75"/>
        <v>8</v>
      </c>
    </row>
    <row r="256" spans="2:14" ht="22.5" thickTop="1" x14ac:dyDescent="0.5">
      <c r="B256" s="251" t="s">
        <v>81</v>
      </c>
      <c r="G256" t="s">
        <v>817</v>
      </c>
      <c r="H256">
        <v>4</v>
      </c>
      <c r="I256">
        <v>2</v>
      </c>
      <c r="J256">
        <v>0</v>
      </c>
      <c r="K256">
        <v>2</v>
      </c>
      <c r="L256">
        <v>0</v>
      </c>
      <c r="N256">
        <f t="shared" si="75"/>
        <v>4</v>
      </c>
    </row>
    <row r="257" spans="2:14" x14ac:dyDescent="0.5">
      <c r="B257" s="257" t="s">
        <v>769</v>
      </c>
      <c r="H257">
        <f>SUM(H251:H256)</f>
        <v>97</v>
      </c>
      <c r="I257">
        <f>SUM(I251:I256)</f>
        <v>24</v>
      </c>
      <c r="J257">
        <f>SUM(J251:J256)</f>
        <v>1</v>
      </c>
      <c r="K257">
        <f>SUM(K251:K256)</f>
        <v>68</v>
      </c>
      <c r="L257">
        <f>SUM(L251:L256)</f>
        <v>4</v>
      </c>
      <c r="N257">
        <f>I257+J257+K257+L257</f>
        <v>97</v>
      </c>
    </row>
    <row r="258" spans="2:14" x14ac:dyDescent="0.5">
      <c r="B258" t="s">
        <v>116</v>
      </c>
      <c r="C258">
        <v>24</v>
      </c>
    </row>
    <row r="259" spans="2:14" x14ac:dyDescent="0.5">
      <c r="B259" t="s">
        <v>808</v>
      </c>
      <c r="C259">
        <v>1</v>
      </c>
    </row>
    <row r="260" spans="2:14" x14ac:dyDescent="0.5">
      <c r="B260" t="s">
        <v>62</v>
      </c>
      <c r="C260" s="256">
        <v>25</v>
      </c>
    </row>
    <row r="261" spans="2:14" x14ac:dyDescent="0.5">
      <c r="B261" s="257" t="s">
        <v>130</v>
      </c>
    </row>
    <row r="262" spans="2:14" x14ac:dyDescent="0.5">
      <c r="B262" t="s">
        <v>116</v>
      </c>
      <c r="C262">
        <v>68</v>
      </c>
    </row>
    <row r="263" spans="2:14" x14ac:dyDescent="0.5">
      <c r="B263" t="s">
        <v>808</v>
      </c>
      <c r="C263">
        <v>4</v>
      </c>
    </row>
    <row r="264" spans="2:14" x14ac:dyDescent="0.5">
      <c r="B264" t="s">
        <v>62</v>
      </c>
      <c r="C264" s="256">
        <v>72</v>
      </c>
    </row>
    <row r="265" spans="2:14" x14ac:dyDescent="0.5">
      <c r="B265" s="252" t="s">
        <v>819</v>
      </c>
      <c r="C265" s="253">
        <f>C258+C262</f>
        <v>92</v>
      </c>
    </row>
    <row r="266" spans="2:14" x14ac:dyDescent="0.5">
      <c r="B266" s="252" t="s">
        <v>820</v>
      </c>
      <c r="C266" s="253">
        <f>C259+C263</f>
        <v>5</v>
      </c>
    </row>
    <row r="267" spans="2:14" ht="22.5" thickBot="1" x14ac:dyDescent="0.55000000000000004">
      <c r="B267" s="254" t="s">
        <v>701</v>
      </c>
      <c r="C267" s="255">
        <v>97</v>
      </c>
    </row>
    <row r="268" spans="2:14" ht="22.5" thickTop="1" x14ac:dyDescent="0.5"/>
    <row r="269" spans="2:14" x14ac:dyDescent="0.5">
      <c r="B269" t="s">
        <v>478</v>
      </c>
      <c r="C269" s="269">
        <f>E223</f>
        <v>180</v>
      </c>
    </row>
    <row r="270" spans="2:14" x14ac:dyDescent="0.5">
      <c r="B270" t="s">
        <v>73</v>
      </c>
      <c r="C270" s="270">
        <f>L223</f>
        <v>0</v>
      </c>
    </row>
    <row r="271" spans="2:14" x14ac:dyDescent="0.5">
      <c r="B271" t="s">
        <v>821</v>
      </c>
      <c r="C271" s="269">
        <f>F223</f>
        <v>164</v>
      </c>
    </row>
  </sheetData>
  <mergeCells count="15">
    <mergeCell ref="P236:S236"/>
    <mergeCell ref="P237:S237"/>
    <mergeCell ref="P238:S238"/>
    <mergeCell ref="A1:S1"/>
    <mergeCell ref="A2:S2"/>
    <mergeCell ref="A4:A5"/>
    <mergeCell ref="B4:B5"/>
    <mergeCell ref="C4:C5"/>
    <mergeCell ref="D4:D5"/>
    <mergeCell ref="E4:E5"/>
    <mergeCell ref="F4:G4"/>
    <mergeCell ref="H4:J4"/>
    <mergeCell ref="K4:M4"/>
    <mergeCell ref="N4:P4"/>
    <mergeCell ref="Q4:S4"/>
  </mergeCells>
  <pageMargins left="0.7" right="0.7" top="0.75" bottom="0.75" header="0.3" footer="0.3"/>
  <pageSetup orientation="portrait" horizontalDpi="0" verticalDpi="0" r:id="rId1"/>
  <ignoredErrors>
    <ignoredError sqref="S219" formula="1"/>
    <ignoredError sqref="Q30:R30 N30:O30 H30:J30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3F747-C2BF-4324-B2E6-0C9F9A7A1029}">
  <dimension ref="A1:AE271"/>
  <sheetViews>
    <sheetView workbookViewId="0">
      <selection activeCell="M235" sqref="M235"/>
    </sheetView>
  </sheetViews>
  <sheetFormatPr defaultRowHeight="21.75" x14ac:dyDescent="0.5"/>
  <cols>
    <col min="1" max="1" width="3.875" customWidth="1"/>
    <col min="2" max="2" width="13.25" customWidth="1"/>
    <col min="3" max="3" width="9.25" customWidth="1"/>
    <col min="4" max="4" width="4.25" customWidth="1"/>
    <col min="5" max="6" width="3.875" customWidth="1"/>
    <col min="8" max="13" width="4.375" customWidth="1"/>
    <col min="14" max="15" width="5" customWidth="1"/>
    <col min="16" max="16" width="8.25" customWidth="1"/>
    <col min="17" max="18" width="5.25" customWidth="1"/>
    <col min="19" max="19" width="7.75" customWidth="1"/>
    <col min="20" max="20" width="6.125" customWidth="1"/>
    <col min="21" max="23" width="9" style="105"/>
    <col min="24" max="24" width="6.625" style="106" customWidth="1"/>
    <col min="25" max="25" width="12.25" style="105" customWidth="1"/>
    <col min="26" max="26" width="11.75" style="105" customWidth="1"/>
    <col min="27" max="27" width="6.5" style="105" customWidth="1"/>
    <col min="28" max="28" width="6.625" style="105" customWidth="1"/>
    <col min="29" max="29" width="19.25" style="267" customWidth="1"/>
    <col min="253" max="253" width="3.875" customWidth="1"/>
    <col min="254" max="254" width="13.25" customWidth="1"/>
    <col min="255" max="255" width="9.25" customWidth="1"/>
    <col min="256" max="256" width="4.25" customWidth="1"/>
    <col min="257" max="258" width="3.875" customWidth="1"/>
    <col min="260" max="265" width="4.875" customWidth="1"/>
    <col min="266" max="267" width="7" customWidth="1"/>
    <col min="269" max="270" width="7" customWidth="1"/>
    <col min="271" max="271" width="8.625" bestFit="1" customWidth="1"/>
    <col min="277" max="277" width="6.625" customWidth="1"/>
    <col min="278" max="278" width="12.25" customWidth="1"/>
    <col min="279" max="279" width="12.625" customWidth="1"/>
    <col min="509" max="509" width="3.875" customWidth="1"/>
    <col min="510" max="510" width="13.25" customWidth="1"/>
    <col min="511" max="511" width="9.25" customWidth="1"/>
    <col min="512" max="512" width="4.25" customWidth="1"/>
    <col min="513" max="514" width="3.875" customWidth="1"/>
    <col min="516" max="521" width="4.875" customWidth="1"/>
    <col min="522" max="523" width="7" customWidth="1"/>
    <col min="525" max="526" width="7" customWidth="1"/>
    <col min="527" max="527" width="8.625" bestFit="1" customWidth="1"/>
    <col min="533" max="533" width="6.625" customWidth="1"/>
    <col min="534" max="534" width="12.25" customWidth="1"/>
    <col min="535" max="535" width="12.625" customWidth="1"/>
    <col min="765" max="765" width="3.875" customWidth="1"/>
    <col min="766" max="766" width="13.25" customWidth="1"/>
    <col min="767" max="767" width="9.25" customWidth="1"/>
    <col min="768" max="768" width="4.25" customWidth="1"/>
    <col min="769" max="770" width="3.875" customWidth="1"/>
    <col min="772" max="777" width="4.875" customWidth="1"/>
    <col min="778" max="779" width="7" customWidth="1"/>
    <col min="781" max="782" width="7" customWidth="1"/>
    <col min="783" max="783" width="8.625" bestFit="1" customWidth="1"/>
    <col min="789" max="789" width="6.625" customWidth="1"/>
    <col min="790" max="790" width="12.25" customWidth="1"/>
    <col min="791" max="791" width="12.625" customWidth="1"/>
    <col min="1021" max="1021" width="3.875" customWidth="1"/>
    <col min="1022" max="1022" width="13.25" customWidth="1"/>
    <col min="1023" max="1023" width="9.25" customWidth="1"/>
    <col min="1024" max="1024" width="4.25" customWidth="1"/>
    <col min="1025" max="1026" width="3.875" customWidth="1"/>
    <col min="1028" max="1033" width="4.875" customWidth="1"/>
    <col min="1034" max="1035" width="7" customWidth="1"/>
    <col min="1037" max="1038" width="7" customWidth="1"/>
    <col min="1039" max="1039" width="8.625" bestFit="1" customWidth="1"/>
    <col min="1045" max="1045" width="6.625" customWidth="1"/>
    <col min="1046" max="1046" width="12.25" customWidth="1"/>
    <col min="1047" max="1047" width="12.625" customWidth="1"/>
    <col min="1277" max="1277" width="3.875" customWidth="1"/>
    <col min="1278" max="1278" width="13.25" customWidth="1"/>
    <col min="1279" max="1279" width="9.25" customWidth="1"/>
    <col min="1280" max="1280" width="4.25" customWidth="1"/>
    <col min="1281" max="1282" width="3.875" customWidth="1"/>
    <col min="1284" max="1289" width="4.875" customWidth="1"/>
    <col min="1290" max="1291" width="7" customWidth="1"/>
    <col min="1293" max="1294" width="7" customWidth="1"/>
    <col min="1295" max="1295" width="8.625" bestFit="1" customWidth="1"/>
    <col min="1301" max="1301" width="6.625" customWidth="1"/>
    <col min="1302" max="1302" width="12.25" customWidth="1"/>
    <col min="1303" max="1303" width="12.625" customWidth="1"/>
    <col min="1533" max="1533" width="3.875" customWidth="1"/>
    <col min="1534" max="1534" width="13.25" customWidth="1"/>
    <col min="1535" max="1535" width="9.25" customWidth="1"/>
    <col min="1536" max="1536" width="4.25" customWidth="1"/>
    <col min="1537" max="1538" width="3.875" customWidth="1"/>
    <col min="1540" max="1545" width="4.875" customWidth="1"/>
    <col min="1546" max="1547" width="7" customWidth="1"/>
    <col min="1549" max="1550" width="7" customWidth="1"/>
    <col min="1551" max="1551" width="8.625" bestFit="1" customWidth="1"/>
    <col min="1557" max="1557" width="6.625" customWidth="1"/>
    <col min="1558" max="1558" width="12.25" customWidth="1"/>
    <col min="1559" max="1559" width="12.625" customWidth="1"/>
    <col min="1789" max="1789" width="3.875" customWidth="1"/>
    <col min="1790" max="1790" width="13.25" customWidth="1"/>
    <col min="1791" max="1791" width="9.25" customWidth="1"/>
    <col min="1792" max="1792" width="4.25" customWidth="1"/>
    <col min="1793" max="1794" width="3.875" customWidth="1"/>
    <col min="1796" max="1801" width="4.875" customWidth="1"/>
    <col min="1802" max="1803" width="7" customWidth="1"/>
    <col min="1805" max="1806" width="7" customWidth="1"/>
    <col min="1807" max="1807" width="8.625" bestFit="1" customWidth="1"/>
    <col min="1813" max="1813" width="6.625" customWidth="1"/>
    <col min="1814" max="1814" width="12.25" customWidth="1"/>
    <col min="1815" max="1815" width="12.625" customWidth="1"/>
    <col min="2045" max="2045" width="3.875" customWidth="1"/>
    <col min="2046" max="2046" width="13.25" customWidth="1"/>
    <col min="2047" max="2047" width="9.25" customWidth="1"/>
    <col min="2048" max="2048" width="4.25" customWidth="1"/>
    <col min="2049" max="2050" width="3.875" customWidth="1"/>
    <col min="2052" max="2057" width="4.875" customWidth="1"/>
    <col min="2058" max="2059" width="7" customWidth="1"/>
    <col min="2061" max="2062" width="7" customWidth="1"/>
    <col min="2063" max="2063" width="8.625" bestFit="1" customWidth="1"/>
    <col min="2069" max="2069" width="6.625" customWidth="1"/>
    <col min="2070" max="2070" width="12.25" customWidth="1"/>
    <col min="2071" max="2071" width="12.625" customWidth="1"/>
    <col min="2301" max="2301" width="3.875" customWidth="1"/>
    <col min="2302" max="2302" width="13.25" customWidth="1"/>
    <col min="2303" max="2303" width="9.25" customWidth="1"/>
    <col min="2304" max="2304" width="4.25" customWidth="1"/>
    <col min="2305" max="2306" width="3.875" customWidth="1"/>
    <col min="2308" max="2313" width="4.875" customWidth="1"/>
    <col min="2314" max="2315" width="7" customWidth="1"/>
    <col min="2317" max="2318" width="7" customWidth="1"/>
    <col min="2319" max="2319" width="8.625" bestFit="1" customWidth="1"/>
    <col min="2325" max="2325" width="6.625" customWidth="1"/>
    <col min="2326" max="2326" width="12.25" customWidth="1"/>
    <col min="2327" max="2327" width="12.625" customWidth="1"/>
    <col min="2557" max="2557" width="3.875" customWidth="1"/>
    <col min="2558" max="2558" width="13.25" customWidth="1"/>
    <col min="2559" max="2559" width="9.25" customWidth="1"/>
    <col min="2560" max="2560" width="4.25" customWidth="1"/>
    <col min="2561" max="2562" width="3.875" customWidth="1"/>
    <col min="2564" max="2569" width="4.875" customWidth="1"/>
    <col min="2570" max="2571" width="7" customWidth="1"/>
    <col min="2573" max="2574" width="7" customWidth="1"/>
    <col min="2575" max="2575" width="8.625" bestFit="1" customWidth="1"/>
    <col min="2581" max="2581" width="6.625" customWidth="1"/>
    <col min="2582" max="2582" width="12.25" customWidth="1"/>
    <col min="2583" max="2583" width="12.625" customWidth="1"/>
    <col min="2813" max="2813" width="3.875" customWidth="1"/>
    <col min="2814" max="2814" width="13.25" customWidth="1"/>
    <col min="2815" max="2815" width="9.25" customWidth="1"/>
    <col min="2816" max="2816" width="4.25" customWidth="1"/>
    <col min="2817" max="2818" width="3.875" customWidth="1"/>
    <col min="2820" max="2825" width="4.875" customWidth="1"/>
    <col min="2826" max="2827" width="7" customWidth="1"/>
    <col min="2829" max="2830" width="7" customWidth="1"/>
    <col min="2831" max="2831" width="8.625" bestFit="1" customWidth="1"/>
    <col min="2837" max="2837" width="6.625" customWidth="1"/>
    <col min="2838" max="2838" width="12.25" customWidth="1"/>
    <col min="2839" max="2839" width="12.625" customWidth="1"/>
    <col min="3069" max="3069" width="3.875" customWidth="1"/>
    <col min="3070" max="3070" width="13.25" customWidth="1"/>
    <col min="3071" max="3071" width="9.25" customWidth="1"/>
    <col min="3072" max="3072" width="4.25" customWidth="1"/>
    <col min="3073" max="3074" width="3.875" customWidth="1"/>
    <col min="3076" max="3081" width="4.875" customWidth="1"/>
    <col min="3082" max="3083" width="7" customWidth="1"/>
    <col min="3085" max="3086" width="7" customWidth="1"/>
    <col min="3087" max="3087" width="8.625" bestFit="1" customWidth="1"/>
    <col min="3093" max="3093" width="6.625" customWidth="1"/>
    <col min="3094" max="3094" width="12.25" customWidth="1"/>
    <col min="3095" max="3095" width="12.625" customWidth="1"/>
    <col min="3325" max="3325" width="3.875" customWidth="1"/>
    <col min="3326" max="3326" width="13.25" customWidth="1"/>
    <col min="3327" max="3327" width="9.25" customWidth="1"/>
    <col min="3328" max="3328" width="4.25" customWidth="1"/>
    <col min="3329" max="3330" width="3.875" customWidth="1"/>
    <col min="3332" max="3337" width="4.875" customWidth="1"/>
    <col min="3338" max="3339" width="7" customWidth="1"/>
    <col min="3341" max="3342" width="7" customWidth="1"/>
    <col min="3343" max="3343" width="8.625" bestFit="1" customWidth="1"/>
    <col min="3349" max="3349" width="6.625" customWidth="1"/>
    <col min="3350" max="3350" width="12.25" customWidth="1"/>
    <col min="3351" max="3351" width="12.625" customWidth="1"/>
    <col min="3581" max="3581" width="3.875" customWidth="1"/>
    <col min="3582" max="3582" width="13.25" customWidth="1"/>
    <col min="3583" max="3583" width="9.25" customWidth="1"/>
    <col min="3584" max="3584" width="4.25" customWidth="1"/>
    <col min="3585" max="3586" width="3.875" customWidth="1"/>
    <col min="3588" max="3593" width="4.875" customWidth="1"/>
    <col min="3594" max="3595" width="7" customWidth="1"/>
    <col min="3597" max="3598" width="7" customWidth="1"/>
    <col min="3599" max="3599" width="8.625" bestFit="1" customWidth="1"/>
    <col min="3605" max="3605" width="6.625" customWidth="1"/>
    <col min="3606" max="3606" width="12.25" customWidth="1"/>
    <col min="3607" max="3607" width="12.625" customWidth="1"/>
    <col min="3837" max="3837" width="3.875" customWidth="1"/>
    <col min="3838" max="3838" width="13.25" customWidth="1"/>
    <col min="3839" max="3839" width="9.25" customWidth="1"/>
    <col min="3840" max="3840" width="4.25" customWidth="1"/>
    <col min="3841" max="3842" width="3.875" customWidth="1"/>
    <col min="3844" max="3849" width="4.875" customWidth="1"/>
    <col min="3850" max="3851" width="7" customWidth="1"/>
    <col min="3853" max="3854" width="7" customWidth="1"/>
    <col min="3855" max="3855" width="8.625" bestFit="1" customWidth="1"/>
    <col min="3861" max="3861" width="6.625" customWidth="1"/>
    <col min="3862" max="3862" width="12.25" customWidth="1"/>
    <col min="3863" max="3863" width="12.625" customWidth="1"/>
    <col min="4093" max="4093" width="3.875" customWidth="1"/>
    <col min="4094" max="4094" width="13.25" customWidth="1"/>
    <col min="4095" max="4095" width="9.25" customWidth="1"/>
    <col min="4096" max="4096" width="4.25" customWidth="1"/>
    <col min="4097" max="4098" width="3.875" customWidth="1"/>
    <col min="4100" max="4105" width="4.875" customWidth="1"/>
    <col min="4106" max="4107" width="7" customWidth="1"/>
    <col min="4109" max="4110" width="7" customWidth="1"/>
    <col min="4111" max="4111" width="8.625" bestFit="1" customWidth="1"/>
    <col min="4117" max="4117" width="6.625" customWidth="1"/>
    <col min="4118" max="4118" width="12.25" customWidth="1"/>
    <col min="4119" max="4119" width="12.625" customWidth="1"/>
    <col min="4349" max="4349" width="3.875" customWidth="1"/>
    <col min="4350" max="4350" width="13.25" customWidth="1"/>
    <col min="4351" max="4351" width="9.25" customWidth="1"/>
    <col min="4352" max="4352" width="4.25" customWidth="1"/>
    <col min="4353" max="4354" width="3.875" customWidth="1"/>
    <col min="4356" max="4361" width="4.875" customWidth="1"/>
    <col min="4362" max="4363" width="7" customWidth="1"/>
    <col min="4365" max="4366" width="7" customWidth="1"/>
    <col min="4367" max="4367" width="8.625" bestFit="1" customWidth="1"/>
    <col min="4373" max="4373" width="6.625" customWidth="1"/>
    <col min="4374" max="4374" width="12.25" customWidth="1"/>
    <col min="4375" max="4375" width="12.625" customWidth="1"/>
    <col min="4605" max="4605" width="3.875" customWidth="1"/>
    <col min="4606" max="4606" width="13.25" customWidth="1"/>
    <col min="4607" max="4607" width="9.25" customWidth="1"/>
    <col min="4608" max="4608" width="4.25" customWidth="1"/>
    <col min="4609" max="4610" width="3.875" customWidth="1"/>
    <col min="4612" max="4617" width="4.875" customWidth="1"/>
    <col min="4618" max="4619" width="7" customWidth="1"/>
    <col min="4621" max="4622" width="7" customWidth="1"/>
    <col min="4623" max="4623" width="8.625" bestFit="1" customWidth="1"/>
    <col min="4629" max="4629" width="6.625" customWidth="1"/>
    <col min="4630" max="4630" width="12.25" customWidth="1"/>
    <col min="4631" max="4631" width="12.625" customWidth="1"/>
    <col min="4861" max="4861" width="3.875" customWidth="1"/>
    <col min="4862" max="4862" width="13.25" customWidth="1"/>
    <col min="4863" max="4863" width="9.25" customWidth="1"/>
    <col min="4864" max="4864" width="4.25" customWidth="1"/>
    <col min="4865" max="4866" width="3.875" customWidth="1"/>
    <col min="4868" max="4873" width="4.875" customWidth="1"/>
    <col min="4874" max="4875" width="7" customWidth="1"/>
    <col min="4877" max="4878" width="7" customWidth="1"/>
    <col min="4879" max="4879" width="8.625" bestFit="1" customWidth="1"/>
    <col min="4885" max="4885" width="6.625" customWidth="1"/>
    <col min="4886" max="4886" width="12.25" customWidth="1"/>
    <col min="4887" max="4887" width="12.625" customWidth="1"/>
    <col min="5117" max="5117" width="3.875" customWidth="1"/>
    <col min="5118" max="5118" width="13.25" customWidth="1"/>
    <col min="5119" max="5119" width="9.25" customWidth="1"/>
    <col min="5120" max="5120" width="4.25" customWidth="1"/>
    <col min="5121" max="5122" width="3.875" customWidth="1"/>
    <col min="5124" max="5129" width="4.875" customWidth="1"/>
    <col min="5130" max="5131" width="7" customWidth="1"/>
    <col min="5133" max="5134" width="7" customWidth="1"/>
    <col min="5135" max="5135" width="8.625" bestFit="1" customWidth="1"/>
    <col min="5141" max="5141" width="6.625" customWidth="1"/>
    <col min="5142" max="5142" width="12.25" customWidth="1"/>
    <col min="5143" max="5143" width="12.625" customWidth="1"/>
    <col min="5373" max="5373" width="3.875" customWidth="1"/>
    <col min="5374" max="5374" width="13.25" customWidth="1"/>
    <col min="5375" max="5375" width="9.25" customWidth="1"/>
    <col min="5376" max="5376" width="4.25" customWidth="1"/>
    <col min="5377" max="5378" width="3.875" customWidth="1"/>
    <col min="5380" max="5385" width="4.875" customWidth="1"/>
    <col min="5386" max="5387" width="7" customWidth="1"/>
    <col min="5389" max="5390" width="7" customWidth="1"/>
    <col min="5391" max="5391" width="8.625" bestFit="1" customWidth="1"/>
    <col min="5397" max="5397" width="6.625" customWidth="1"/>
    <col min="5398" max="5398" width="12.25" customWidth="1"/>
    <col min="5399" max="5399" width="12.625" customWidth="1"/>
    <col min="5629" max="5629" width="3.875" customWidth="1"/>
    <col min="5630" max="5630" width="13.25" customWidth="1"/>
    <col min="5631" max="5631" width="9.25" customWidth="1"/>
    <col min="5632" max="5632" width="4.25" customWidth="1"/>
    <col min="5633" max="5634" width="3.875" customWidth="1"/>
    <col min="5636" max="5641" width="4.875" customWidth="1"/>
    <col min="5642" max="5643" width="7" customWidth="1"/>
    <col min="5645" max="5646" width="7" customWidth="1"/>
    <col min="5647" max="5647" width="8.625" bestFit="1" customWidth="1"/>
    <col min="5653" max="5653" width="6.625" customWidth="1"/>
    <col min="5654" max="5654" width="12.25" customWidth="1"/>
    <col min="5655" max="5655" width="12.625" customWidth="1"/>
    <col min="5885" max="5885" width="3.875" customWidth="1"/>
    <col min="5886" max="5886" width="13.25" customWidth="1"/>
    <col min="5887" max="5887" width="9.25" customWidth="1"/>
    <col min="5888" max="5888" width="4.25" customWidth="1"/>
    <col min="5889" max="5890" width="3.875" customWidth="1"/>
    <col min="5892" max="5897" width="4.875" customWidth="1"/>
    <col min="5898" max="5899" width="7" customWidth="1"/>
    <col min="5901" max="5902" width="7" customWidth="1"/>
    <col min="5903" max="5903" width="8.625" bestFit="1" customWidth="1"/>
    <col min="5909" max="5909" width="6.625" customWidth="1"/>
    <col min="5910" max="5910" width="12.25" customWidth="1"/>
    <col min="5911" max="5911" width="12.625" customWidth="1"/>
    <col min="6141" max="6141" width="3.875" customWidth="1"/>
    <col min="6142" max="6142" width="13.25" customWidth="1"/>
    <col min="6143" max="6143" width="9.25" customWidth="1"/>
    <col min="6144" max="6144" width="4.25" customWidth="1"/>
    <col min="6145" max="6146" width="3.875" customWidth="1"/>
    <col min="6148" max="6153" width="4.875" customWidth="1"/>
    <col min="6154" max="6155" width="7" customWidth="1"/>
    <col min="6157" max="6158" width="7" customWidth="1"/>
    <col min="6159" max="6159" width="8.625" bestFit="1" customWidth="1"/>
    <col min="6165" max="6165" width="6.625" customWidth="1"/>
    <col min="6166" max="6166" width="12.25" customWidth="1"/>
    <col min="6167" max="6167" width="12.625" customWidth="1"/>
    <col min="6397" max="6397" width="3.875" customWidth="1"/>
    <col min="6398" max="6398" width="13.25" customWidth="1"/>
    <col min="6399" max="6399" width="9.25" customWidth="1"/>
    <col min="6400" max="6400" width="4.25" customWidth="1"/>
    <col min="6401" max="6402" width="3.875" customWidth="1"/>
    <col min="6404" max="6409" width="4.875" customWidth="1"/>
    <col min="6410" max="6411" width="7" customWidth="1"/>
    <col min="6413" max="6414" width="7" customWidth="1"/>
    <col min="6415" max="6415" width="8.625" bestFit="1" customWidth="1"/>
    <col min="6421" max="6421" width="6.625" customWidth="1"/>
    <col min="6422" max="6422" width="12.25" customWidth="1"/>
    <col min="6423" max="6423" width="12.625" customWidth="1"/>
    <col min="6653" max="6653" width="3.875" customWidth="1"/>
    <col min="6654" max="6654" width="13.25" customWidth="1"/>
    <col min="6655" max="6655" width="9.25" customWidth="1"/>
    <col min="6656" max="6656" width="4.25" customWidth="1"/>
    <col min="6657" max="6658" width="3.875" customWidth="1"/>
    <col min="6660" max="6665" width="4.875" customWidth="1"/>
    <col min="6666" max="6667" width="7" customWidth="1"/>
    <col min="6669" max="6670" width="7" customWidth="1"/>
    <col min="6671" max="6671" width="8.625" bestFit="1" customWidth="1"/>
    <col min="6677" max="6677" width="6.625" customWidth="1"/>
    <col min="6678" max="6678" width="12.25" customWidth="1"/>
    <col min="6679" max="6679" width="12.625" customWidth="1"/>
    <col min="6909" max="6909" width="3.875" customWidth="1"/>
    <col min="6910" max="6910" width="13.25" customWidth="1"/>
    <col min="6911" max="6911" width="9.25" customWidth="1"/>
    <col min="6912" max="6912" width="4.25" customWidth="1"/>
    <col min="6913" max="6914" width="3.875" customWidth="1"/>
    <col min="6916" max="6921" width="4.875" customWidth="1"/>
    <col min="6922" max="6923" width="7" customWidth="1"/>
    <col min="6925" max="6926" width="7" customWidth="1"/>
    <col min="6927" max="6927" width="8.625" bestFit="1" customWidth="1"/>
    <col min="6933" max="6933" width="6.625" customWidth="1"/>
    <col min="6934" max="6934" width="12.25" customWidth="1"/>
    <col min="6935" max="6935" width="12.625" customWidth="1"/>
    <col min="7165" max="7165" width="3.875" customWidth="1"/>
    <col min="7166" max="7166" width="13.25" customWidth="1"/>
    <col min="7167" max="7167" width="9.25" customWidth="1"/>
    <col min="7168" max="7168" width="4.25" customWidth="1"/>
    <col min="7169" max="7170" width="3.875" customWidth="1"/>
    <col min="7172" max="7177" width="4.875" customWidth="1"/>
    <col min="7178" max="7179" width="7" customWidth="1"/>
    <col min="7181" max="7182" width="7" customWidth="1"/>
    <col min="7183" max="7183" width="8.625" bestFit="1" customWidth="1"/>
    <col min="7189" max="7189" width="6.625" customWidth="1"/>
    <col min="7190" max="7190" width="12.25" customWidth="1"/>
    <col min="7191" max="7191" width="12.625" customWidth="1"/>
    <col min="7421" max="7421" width="3.875" customWidth="1"/>
    <col min="7422" max="7422" width="13.25" customWidth="1"/>
    <col min="7423" max="7423" width="9.25" customWidth="1"/>
    <col min="7424" max="7424" width="4.25" customWidth="1"/>
    <col min="7425" max="7426" width="3.875" customWidth="1"/>
    <col min="7428" max="7433" width="4.875" customWidth="1"/>
    <col min="7434" max="7435" width="7" customWidth="1"/>
    <col min="7437" max="7438" width="7" customWidth="1"/>
    <col min="7439" max="7439" width="8.625" bestFit="1" customWidth="1"/>
    <col min="7445" max="7445" width="6.625" customWidth="1"/>
    <col min="7446" max="7446" width="12.25" customWidth="1"/>
    <col min="7447" max="7447" width="12.625" customWidth="1"/>
    <col min="7677" max="7677" width="3.875" customWidth="1"/>
    <col min="7678" max="7678" width="13.25" customWidth="1"/>
    <col min="7679" max="7679" width="9.25" customWidth="1"/>
    <col min="7680" max="7680" width="4.25" customWidth="1"/>
    <col min="7681" max="7682" width="3.875" customWidth="1"/>
    <col min="7684" max="7689" width="4.875" customWidth="1"/>
    <col min="7690" max="7691" width="7" customWidth="1"/>
    <col min="7693" max="7694" width="7" customWidth="1"/>
    <col min="7695" max="7695" width="8.625" bestFit="1" customWidth="1"/>
    <col min="7701" max="7701" width="6.625" customWidth="1"/>
    <col min="7702" max="7702" width="12.25" customWidth="1"/>
    <col min="7703" max="7703" width="12.625" customWidth="1"/>
    <col min="7933" max="7933" width="3.875" customWidth="1"/>
    <col min="7934" max="7934" width="13.25" customWidth="1"/>
    <col min="7935" max="7935" width="9.25" customWidth="1"/>
    <col min="7936" max="7936" width="4.25" customWidth="1"/>
    <col min="7937" max="7938" width="3.875" customWidth="1"/>
    <col min="7940" max="7945" width="4.875" customWidth="1"/>
    <col min="7946" max="7947" width="7" customWidth="1"/>
    <col min="7949" max="7950" width="7" customWidth="1"/>
    <col min="7951" max="7951" width="8.625" bestFit="1" customWidth="1"/>
    <col min="7957" max="7957" width="6.625" customWidth="1"/>
    <col min="7958" max="7958" width="12.25" customWidth="1"/>
    <col min="7959" max="7959" width="12.625" customWidth="1"/>
    <col min="8189" max="8189" width="3.875" customWidth="1"/>
    <col min="8190" max="8190" width="13.25" customWidth="1"/>
    <col min="8191" max="8191" width="9.25" customWidth="1"/>
    <col min="8192" max="8192" width="4.25" customWidth="1"/>
    <col min="8193" max="8194" width="3.875" customWidth="1"/>
    <col min="8196" max="8201" width="4.875" customWidth="1"/>
    <col min="8202" max="8203" width="7" customWidth="1"/>
    <col min="8205" max="8206" width="7" customWidth="1"/>
    <col min="8207" max="8207" width="8.625" bestFit="1" customWidth="1"/>
    <col min="8213" max="8213" width="6.625" customWidth="1"/>
    <col min="8214" max="8214" width="12.25" customWidth="1"/>
    <col min="8215" max="8215" width="12.625" customWidth="1"/>
    <col min="8445" max="8445" width="3.875" customWidth="1"/>
    <col min="8446" max="8446" width="13.25" customWidth="1"/>
    <col min="8447" max="8447" width="9.25" customWidth="1"/>
    <col min="8448" max="8448" width="4.25" customWidth="1"/>
    <col min="8449" max="8450" width="3.875" customWidth="1"/>
    <col min="8452" max="8457" width="4.875" customWidth="1"/>
    <col min="8458" max="8459" width="7" customWidth="1"/>
    <col min="8461" max="8462" width="7" customWidth="1"/>
    <col min="8463" max="8463" width="8.625" bestFit="1" customWidth="1"/>
    <col min="8469" max="8469" width="6.625" customWidth="1"/>
    <col min="8470" max="8470" width="12.25" customWidth="1"/>
    <col min="8471" max="8471" width="12.625" customWidth="1"/>
    <col min="8701" max="8701" width="3.875" customWidth="1"/>
    <col min="8702" max="8702" width="13.25" customWidth="1"/>
    <col min="8703" max="8703" width="9.25" customWidth="1"/>
    <col min="8704" max="8704" width="4.25" customWidth="1"/>
    <col min="8705" max="8706" width="3.875" customWidth="1"/>
    <col min="8708" max="8713" width="4.875" customWidth="1"/>
    <col min="8714" max="8715" width="7" customWidth="1"/>
    <col min="8717" max="8718" width="7" customWidth="1"/>
    <col min="8719" max="8719" width="8.625" bestFit="1" customWidth="1"/>
    <col min="8725" max="8725" width="6.625" customWidth="1"/>
    <col min="8726" max="8726" width="12.25" customWidth="1"/>
    <col min="8727" max="8727" width="12.625" customWidth="1"/>
    <col min="8957" max="8957" width="3.875" customWidth="1"/>
    <col min="8958" max="8958" width="13.25" customWidth="1"/>
    <col min="8959" max="8959" width="9.25" customWidth="1"/>
    <col min="8960" max="8960" width="4.25" customWidth="1"/>
    <col min="8961" max="8962" width="3.875" customWidth="1"/>
    <col min="8964" max="8969" width="4.875" customWidth="1"/>
    <col min="8970" max="8971" width="7" customWidth="1"/>
    <col min="8973" max="8974" width="7" customWidth="1"/>
    <col min="8975" max="8975" width="8.625" bestFit="1" customWidth="1"/>
    <col min="8981" max="8981" width="6.625" customWidth="1"/>
    <col min="8982" max="8982" width="12.25" customWidth="1"/>
    <col min="8983" max="8983" width="12.625" customWidth="1"/>
    <col min="9213" max="9213" width="3.875" customWidth="1"/>
    <col min="9214" max="9214" width="13.25" customWidth="1"/>
    <col min="9215" max="9215" width="9.25" customWidth="1"/>
    <col min="9216" max="9216" width="4.25" customWidth="1"/>
    <col min="9217" max="9218" width="3.875" customWidth="1"/>
    <col min="9220" max="9225" width="4.875" customWidth="1"/>
    <col min="9226" max="9227" width="7" customWidth="1"/>
    <col min="9229" max="9230" width="7" customWidth="1"/>
    <col min="9231" max="9231" width="8.625" bestFit="1" customWidth="1"/>
    <col min="9237" max="9237" width="6.625" customWidth="1"/>
    <col min="9238" max="9238" width="12.25" customWidth="1"/>
    <col min="9239" max="9239" width="12.625" customWidth="1"/>
    <col min="9469" max="9469" width="3.875" customWidth="1"/>
    <col min="9470" max="9470" width="13.25" customWidth="1"/>
    <col min="9471" max="9471" width="9.25" customWidth="1"/>
    <col min="9472" max="9472" width="4.25" customWidth="1"/>
    <col min="9473" max="9474" width="3.875" customWidth="1"/>
    <col min="9476" max="9481" width="4.875" customWidth="1"/>
    <col min="9482" max="9483" width="7" customWidth="1"/>
    <col min="9485" max="9486" width="7" customWidth="1"/>
    <col min="9487" max="9487" width="8.625" bestFit="1" customWidth="1"/>
    <col min="9493" max="9493" width="6.625" customWidth="1"/>
    <col min="9494" max="9494" width="12.25" customWidth="1"/>
    <col min="9495" max="9495" width="12.625" customWidth="1"/>
    <col min="9725" max="9725" width="3.875" customWidth="1"/>
    <col min="9726" max="9726" width="13.25" customWidth="1"/>
    <col min="9727" max="9727" width="9.25" customWidth="1"/>
    <col min="9728" max="9728" width="4.25" customWidth="1"/>
    <col min="9729" max="9730" width="3.875" customWidth="1"/>
    <col min="9732" max="9737" width="4.875" customWidth="1"/>
    <col min="9738" max="9739" width="7" customWidth="1"/>
    <col min="9741" max="9742" width="7" customWidth="1"/>
    <col min="9743" max="9743" width="8.625" bestFit="1" customWidth="1"/>
    <col min="9749" max="9749" width="6.625" customWidth="1"/>
    <col min="9750" max="9750" width="12.25" customWidth="1"/>
    <col min="9751" max="9751" width="12.625" customWidth="1"/>
    <col min="9981" max="9981" width="3.875" customWidth="1"/>
    <col min="9982" max="9982" width="13.25" customWidth="1"/>
    <col min="9983" max="9983" width="9.25" customWidth="1"/>
    <col min="9984" max="9984" width="4.25" customWidth="1"/>
    <col min="9985" max="9986" width="3.875" customWidth="1"/>
    <col min="9988" max="9993" width="4.875" customWidth="1"/>
    <col min="9994" max="9995" width="7" customWidth="1"/>
    <col min="9997" max="9998" width="7" customWidth="1"/>
    <col min="9999" max="9999" width="8.625" bestFit="1" customWidth="1"/>
    <col min="10005" max="10005" width="6.625" customWidth="1"/>
    <col min="10006" max="10006" width="12.25" customWidth="1"/>
    <col min="10007" max="10007" width="12.625" customWidth="1"/>
    <col min="10237" max="10237" width="3.875" customWidth="1"/>
    <col min="10238" max="10238" width="13.25" customWidth="1"/>
    <col min="10239" max="10239" width="9.25" customWidth="1"/>
    <col min="10240" max="10240" width="4.25" customWidth="1"/>
    <col min="10241" max="10242" width="3.875" customWidth="1"/>
    <col min="10244" max="10249" width="4.875" customWidth="1"/>
    <col min="10250" max="10251" width="7" customWidth="1"/>
    <col min="10253" max="10254" width="7" customWidth="1"/>
    <col min="10255" max="10255" width="8.625" bestFit="1" customWidth="1"/>
    <col min="10261" max="10261" width="6.625" customWidth="1"/>
    <col min="10262" max="10262" width="12.25" customWidth="1"/>
    <col min="10263" max="10263" width="12.625" customWidth="1"/>
    <col min="10493" max="10493" width="3.875" customWidth="1"/>
    <col min="10494" max="10494" width="13.25" customWidth="1"/>
    <col min="10495" max="10495" width="9.25" customWidth="1"/>
    <col min="10496" max="10496" width="4.25" customWidth="1"/>
    <col min="10497" max="10498" width="3.875" customWidth="1"/>
    <col min="10500" max="10505" width="4.875" customWidth="1"/>
    <col min="10506" max="10507" width="7" customWidth="1"/>
    <col min="10509" max="10510" width="7" customWidth="1"/>
    <col min="10511" max="10511" width="8.625" bestFit="1" customWidth="1"/>
    <col min="10517" max="10517" width="6.625" customWidth="1"/>
    <col min="10518" max="10518" width="12.25" customWidth="1"/>
    <col min="10519" max="10519" width="12.625" customWidth="1"/>
    <col min="10749" max="10749" width="3.875" customWidth="1"/>
    <col min="10750" max="10750" width="13.25" customWidth="1"/>
    <col min="10751" max="10751" width="9.25" customWidth="1"/>
    <col min="10752" max="10752" width="4.25" customWidth="1"/>
    <col min="10753" max="10754" width="3.875" customWidth="1"/>
    <col min="10756" max="10761" width="4.875" customWidth="1"/>
    <col min="10762" max="10763" width="7" customWidth="1"/>
    <col min="10765" max="10766" width="7" customWidth="1"/>
    <col min="10767" max="10767" width="8.625" bestFit="1" customWidth="1"/>
    <col min="10773" max="10773" width="6.625" customWidth="1"/>
    <col min="10774" max="10774" width="12.25" customWidth="1"/>
    <col min="10775" max="10775" width="12.625" customWidth="1"/>
    <col min="11005" max="11005" width="3.875" customWidth="1"/>
    <col min="11006" max="11006" width="13.25" customWidth="1"/>
    <col min="11007" max="11007" width="9.25" customWidth="1"/>
    <col min="11008" max="11008" width="4.25" customWidth="1"/>
    <col min="11009" max="11010" width="3.875" customWidth="1"/>
    <col min="11012" max="11017" width="4.875" customWidth="1"/>
    <col min="11018" max="11019" width="7" customWidth="1"/>
    <col min="11021" max="11022" width="7" customWidth="1"/>
    <col min="11023" max="11023" width="8.625" bestFit="1" customWidth="1"/>
    <col min="11029" max="11029" width="6.625" customWidth="1"/>
    <col min="11030" max="11030" width="12.25" customWidth="1"/>
    <col min="11031" max="11031" width="12.625" customWidth="1"/>
    <col min="11261" max="11261" width="3.875" customWidth="1"/>
    <col min="11262" max="11262" width="13.25" customWidth="1"/>
    <col min="11263" max="11263" width="9.25" customWidth="1"/>
    <col min="11264" max="11264" width="4.25" customWidth="1"/>
    <col min="11265" max="11266" width="3.875" customWidth="1"/>
    <col min="11268" max="11273" width="4.875" customWidth="1"/>
    <col min="11274" max="11275" width="7" customWidth="1"/>
    <col min="11277" max="11278" width="7" customWidth="1"/>
    <col min="11279" max="11279" width="8.625" bestFit="1" customWidth="1"/>
    <col min="11285" max="11285" width="6.625" customWidth="1"/>
    <col min="11286" max="11286" width="12.25" customWidth="1"/>
    <col min="11287" max="11287" width="12.625" customWidth="1"/>
    <col min="11517" max="11517" width="3.875" customWidth="1"/>
    <col min="11518" max="11518" width="13.25" customWidth="1"/>
    <col min="11519" max="11519" width="9.25" customWidth="1"/>
    <col min="11520" max="11520" width="4.25" customWidth="1"/>
    <col min="11521" max="11522" width="3.875" customWidth="1"/>
    <col min="11524" max="11529" width="4.875" customWidth="1"/>
    <col min="11530" max="11531" width="7" customWidth="1"/>
    <col min="11533" max="11534" width="7" customWidth="1"/>
    <col min="11535" max="11535" width="8.625" bestFit="1" customWidth="1"/>
    <col min="11541" max="11541" width="6.625" customWidth="1"/>
    <col min="11542" max="11542" width="12.25" customWidth="1"/>
    <col min="11543" max="11543" width="12.625" customWidth="1"/>
    <col min="11773" max="11773" width="3.875" customWidth="1"/>
    <col min="11774" max="11774" width="13.25" customWidth="1"/>
    <col min="11775" max="11775" width="9.25" customWidth="1"/>
    <col min="11776" max="11776" width="4.25" customWidth="1"/>
    <col min="11777" max="11778" width="3.875" customWidth="1"/>
    <col min="11780" max="11785" width="4.875" customWidth="1"/>
    <col min="11786" max="11787" width="7" customWidth="1"/>
    <col min="11789" max="11790" width="7" customWidth="1"/>
    <col min="11791" max="11791" width="8.625" bestFit="1" customWidth="1"/>
    <col min="11797" max="11797" width="6.625" customWidth="1"/>
    <col min="11798" max="11798" width="12.25" customWidth="1"/>
    <col min="11799" max="11799" width="12.625" customWidth="1"/>
    <col min="12029" max="12029" width="3.875" customWidth="1"/>
    <col min="12030" max="12030" width="13.25" customWidth="1"/>
    <col min="12031" max="12031" width="9.25" customWidth="1"/>
    <col min="12032" max="12032" width="4.25" customWidth="1"/>
    <col min="12033" max="12034" width="3.875" customWidth="1"/>
    <col min="12036" max="12041" width="4.875" customWidth="1"/>
    <col min="12042" max="12043" width="7" customWidth="1"/>
    <col min="12045" max="12046" width="7" customWidth="1"/>
    <col min="12047" max="12047" width="8.625" bestFit="1" customWidth="1"/>
    <col min="12053" max="12053" width="6.625" customWidth="1"/>
    <col min="12054" max="12054" width="12.25" customWidth="1"/>
    <col min="12055" max="12055" width="12.625" customWidth="1"/>
    <col min="12285" max="12285" width="3.875" customWidth="1"/>
    <col min="12286" max="12286" width="13.25" customWidth="1"/>
    <col min="12287" max="12287" width="9.25" customWidth="1"/>
    <col min="12288" max="12288" width="4.25" customWidth="1"/>
    <col min="12289" max="12290" width="3.875" customWidth="1"/>
    <col min="12292" max="12297" width="4.875" customWidth="1"/>
    <col min="12298" max="12299" width="7" customWidth="1"/>
    <col min="12301" max="12302" width="7" customWidth="1"/>
    <col min="12303" max="12303" width="8.625" bestFit="1" customWidth="1"/>
    <col min="12309" max="12309" width="6.625" customWidth="1"/>
    <col min="12310" max="12310" width="12.25" customWidth="1"/>
    <col min="12311" max="12311" width="12.625" customWidth="1"/>
    <col min="12541" max="12541" width="3.875" customWidth="1"/>
    <col min="12542" max="12542" width="13.25" customWidth="1"/>
    <col min="12543" max="12543" width="9.25" customWidth="1"/>
    <col min="12544" max="12544" width="4.25" customWidth="1"/>
    <col min="12545" max="12546" width="3.875" customWidth="1"/>
    <col min="12548" max="12553" width="4.875" customWidth="1"/>
    <col min="12554" max="12555" width="7" customWidth="1"/>
    <col min="12557" max="12558" width="7" customWidth="1"/>
    <col min="12559" max="12559" width="8.625" bestFit="1" customWidth="1"/>
    <col min="12565" max="12565" width="6.625" customWidth="1"/>
    <col min="12566" max="12566" width="12.25" customWidth="1"/>
    <col min="12567" max="12567" width="12.625" customWidth="1"/>
    <col min="12797" max="12797" width="3.875" customWidth="1"/>
    <col min="12798" max="12798" width="13.25" customWidth="1"/>
    <col min="12799" max="12799" width="9.25" customWidth="1"/>
    <col min="12800" max="12800" width="4.25" customWidth="1"/>
    <col min="12801" max="12802" width="3.875" customWidth="1"/>
    <col min="12804" max="12809" width="4.875" customWidth="1"/>
    <col min="12810" max="12811" width="7" customWidth="1"/>
    <col min="12813" max="12814" width="7" customWidth="1"/>
    <col min="12815" max="12815" width="8.625" bestFit="1" customWidth="1"/>
    <col min="12821" max="12821" width="6.625" customWidth="1"/>
    <col min="12822" max="12822" width="12.25" customWidth="1"/>
    <col min="12823" max="12823" width="12.625" customWidth="1"/>
    <col min="13053" max="13053" width="3.875" customWidth="1"/>
    <col min="13054" max="13054" width="13.25" customWidth="1"/>
    <col min="13055" max="13055" width="9.25" customWidth="1"/>
    <col min="13056" max="13056" width="4.25" customWidth="1"/>
    <col min="13057" max="13058" width="3.875" customWidth="1"/>
    <col min="13060" max="13065" width="4.875" customWidth="1"/>
    <col min="13066" max="13067" width="7" customWidth="1"/>
    <col min="13069" max="13070" width="7" customWidth="1"/>
    <col min="13071" max="13071" width="8.625" bestFit="1" customWidth="1"/>
    <col min="13077" max="13077" width="6.625" customWidth="1"/>
    <col min="13078" max="13078" width="12.25" customWidth="1"/>
    <col min="13079" max="13079" width="12.625" customWidth="1"/>
    <col min="13309" max="13309" width="3.875" customWidth="1"/>
    <col min="13310" max="13310" width="13.25" customWidth="1"/>
    <col min="13311" max="13311" width="9.25" customWidth="1"/>
    <col min="13312" max="13312" width="4.25" customWidth="1"/>
    <col min="13313" max="13314" width="3.875" customWidth="1"/>
    <col min="13316" max="13321" width="4.875" customWidth="1"/>
    <col min="13322" max="13323" width="7" customWidth="1"/>
    <col min="13325" max="13326" width="7" customWidth="1"/>
    <col min="13327" max="13327" width="8.625" bestFit="1" customWidth="1"/>
    <col min="13333" max="13333" width="6.625" customWidth="1"/>
    <col min="13334" max="13334" width="12.25" customWidth="1"/>
    <col min="13335" max="13335" width="12.625" customWidth="1"/>
    <col min="13565" max="13565" width="3.875" customWidth="1"/>
    <col min="13566" max="13566" width="13.25" customWidth="1"/>
    <col min="13567" max="13567" width="9.25" customWidth="1"/>
    <col min="13568" max="13568" width="4.25" customWidth="1"/>
    <col min="13569" max="13570" width="3.875" customWidth="1"/>
    <col min="13572" max="13577" width="4.875" customWidth="1"/>
    <col min="13578" max="13579" width="7" customWidth="1"/>
    <col min="13581" max="13582" width="7" customWidth="1"/>
    <col min="13583" max="13583" width="8.625" bestFit="1" customWidth="1"/>
    <col min="13589" max="13589" width="6.625" customWidth="1"/>
    <col min="13590" max="13590" width="12.25" customWidth="1"/>
    <col min="13591" max="13591" width="12.625" customWidth="1"/>
    <col min="13821" max="13821" width="3.875" customWidth="1"/>
    <col min="13822" max="13822" width="13.25" customWidth="1"/>
    <col min="13823" max="13823" width="9.25" customWidth="1"/>
    <col min="13824" max="13824" width="4.25" customWidth="1"/>
    <col min="13825" max="13826" width="3.875" customWidth="1"/>
    <col min="13828" max="13833" width="4.875" customWidth="1"/>
    <col min="13834" max="13835" width="7" customWidth="1"/>
    <col min="13837" max="13838" width="7" customWidth="1"/>
    <col min="13839" max="13839" width="8.625" bestFit="1" customWidth="1"/>
    <col min="13845" max="13845" width="6.625" customWidth="1"/>
    <col min="13846" max="13846" width="12.25" customWidth="1"/>
    <col min="13847" max="13847" width="12.625" customWidth="1"/>
    <col min="14077" max="14077" width="3.875" customWidth="1"/>
    <col min="14078" max="14078" width="13.25" customWidth="1"/>
    <col min="14079" max="14079" width="9.25" customWidth="1"/>
    <col min="14080" max="14080" width="4.25" customWidth="1"/>
    <col min="14081" max="14082" width="3.875" customWidth="1"/>
    <col min="14084" max="14089" width="4.875" customWidth="1"/>
    <col min="14090" max="14091" width="7" customWidth="1"/>
    <col min="14093" max="14094" width="7" customWidth="1"/>
    <col min="14095" max="14095" width="8.625" bestFit="1" customWidth="1"/>
    <col min="14101" max="14101" width="6.625" customWidth="1"/>
    <col min="14102" max="14102" width="12.25" customWidth="1"/>
    <col min="14103" max="14103" width="12.625" customWidth="1"/>
    <col min="14333" max="14333" width="3.875" customWidth="1"/>
    <col min="14334" max="14334" width="13.25" customWidth="1"/>
    <col min="14335" max="14335" width="9.25" customWidth="1"/>
    <col min="14336" max="14336" width="4.25" customWidth="1"/>
    <col min="14337" max="14338" width="3.875" customWidth="1"/>
    <col min="14340" max="14345" width="4.875" customWidth="1"/>
    <col min="14346" max="14347" width="7" customWidth="1"/>
    <col min="14349" max="14350" width="7" customWidth="1"/>
    <col min="14351" max="14351" width="8.625" bestFit="1" customWidth="1"/>
    <col min="14357" max="14357" width="6.625" customWidth="1"/>
    <col min="14358" max="14358" width="12.25" customWidth="1"/>
    <col min="14359" max="14359" width="12.625" customWidth="1"/>
    <col min="14589" max="14589" width="3.875" customWidth="1"/>
    <col min="14590" max="14590" width="13.25" customWidth="1"/>
    <col min="14591" max="14591" width="9.25" customWidth="1"/>
    <col min="14592" max="14592" width="4.25" customWidth="1"/>
    <col min="14593" max="14594" width="3.875" customWidth="1"/>
    <col min="14596" max="14601" width="4.875" customWidth="1"/>
    <col min="14602" max="14603" width="7" customWidth="1"/>
    <col min="14605" max="14606" width="7" customWidth="1"/>
    <col min="14607" max="14607" width="8.625" bestFit="1" customWidth="1"/>
    <col min="14613" max="14613" width="6.625" customWidth="1"/>
    <col min="14614" max="14614" width="12.25" customWidth="1"/>
    <col min="14615" max="14615" width="12.625" customWidth="1"/>
    <col min="14845" max="14845" width="3.875" customWidth="1"/>
    <col min="14846" max="14846" width="13.25" customWidth="1"/>
    <col min="14847" max="14847" width="9.25" customWidth="1"/>
    <col min="14848" max="14848" width="4.25" customWidth="1"/>
    <col min="14849" max="14850" width="3.875" customWidth="1"/>
    <col min="14852" max="14857" width="4.875" customWidth="1"/>
    <col min="14858" max="14859" width="7" customWidth="1"/>
    <col min="14861" max="14862" width="7" customWidth="1"/>
    <col min="14863" max="14863" width="8.625" bestFit="1" customWidth="1"/>
    <col min="14869" max="14869" width="6.625" customWidth="1"/>
    <col min="14870" max="14870" width="12.25" customWidth="1"/>
    <col min="14871" max="14871" width="12.625" customWidth="1"/>
    <col min="15101" max="15101" width="3.875" customWidth="1"/>
    <col min="15102" max="15102" width="13.25" customWidth="1"/>
    <col min="15103" max="15103" width="9.25" customWidth="1"/>
    <col min="15104" max="15104" width="4.25" customWidth="1"/>
    <col min="15105" max="15106" width="3.875" customWidth="1"/>
    <col min="15108" max="15113" width="4.875" customWidth="1"/>
    <col min="15114" max="15115" width="7" customWidth="1"/>
    <col min="15117" max="15118" width="7" customWidth="1"/>
    <col min="15119" max="15119" width="8.625" bestFit="1" customWidth="1"/>
    <col min="15125" max="15125" width="6.625" customWidth="1"/>
    <col min="15126" max="15126" width="12.25" customWidth="1"/>
    <col min="15127" max="15127" width="12.625" customWidth="1"/>
    <col min="15357" max="15357" width="3.875" customWidth="1"/>
    <col min="15358" max="15358" width="13.25" customWidth="1"/>
    <col min="15359" max="15359" width="9.25" customWidth="1"/>
    <col min="15360" max="15360" width="4.25" customWidth="1"/>
    <col min="15361" max="15362" width="3.875" customWidth="1"/>
    <col min="15364" max="15369" width="4.875" customWidth="1"/>
    <col min="15370" max="15371" width="7" customWidth="1"/>
    <col min="15373" max="15374" width="7" customWidth="1"/>
    <col min="15375" max="15375" width="8.625" bestFit="1" customWidth="1"/>
    <col min="15381" max="15381" width="6.625" customWidth="1"/>
    <col min="15382" max="15382" width="12.25" customWidth="1"/>
    <col min="15383" max="15383" width="12.625" customWidth="1"/>
    <col min="15613" max="15613" width="3.875" customWidth="1"/>
    <col min="15614" max="15614" width="13.25" customWidth="1"/>
    <col min="15615" max="15615" width="9.25" customWidth="1"/>
    <col min="15616" max="15616" width="4.25" customWidth="1"/>
    <col min="15617" max="15618" width="3.875" customWidth="1"/>
    <col min="15620" max="15625" width="4.875" customWidth="1"/>
    <col min="15626" max="15627" width="7" customWidth="1"/>
    <col min="15629" max="15630" width="7" customWidth="1"/>
    <col min="15631" max="15631" width="8.625" bestFit="1" customWidth="1"/>
    <col min="15637" max="15637" width="6.625" customWidth="1"/>
    <col min="15638" max="15638" width="12.25" customWidth="1"/>
    <col min="15639" max="15639" width="12.625" customWidth="1"/>
    <col min="15869" max="15869" width="3.875" customWidth="1"/>
    <col min="15870" max="15870" width="13.25" customWidth="1"/>
    <col min="15871" max="15871" width="9.25" customWidth="1"/>
    <col min="15872" max="15872" width="4.25" customWidth="1"/>
    <col min="15873" max="15874" width="3.875" customWidth="1"/>
    <col min="15876" max="15881" width="4.875" customWidth="1"/>
    <col min="15882" max="15883" width="7" customWidth="1"/>
    <col min="15885" max="15886" width="7" customWidth="1"/>
    <col min="15887" max="15887" width="8.625" bestFit="1" customWidth="1"/>
    <col min="15893" max="15893" width="6.625" customWidth="1"/>
    <col min="15894" max="15894" width="12.25" customWidth="1"/>
    <col min="15895" max="15895" width="12.625" customWidth="1"/>
    <col min="16125" max="16125" width="3.875" customWidth="1"/>
    <col min="16126" max="16126" width="13.25" customWidth="1"/>
    <col min="16127" max="16127" width="9.25" customWidth="1"/>
    <col min="16128" max="16128" width="4.25" customWidth="1"/>
    <col min="16129" max="16130" width="3.875" customWidth="1"/>
    <col min="16132" max="16137" width="4.875" customWidth="1"/>
    <col min="16138" max="16139" width="7" customWidth="1"/>
    <col min="16141" max="16142" width="7" customWidth="1"/>
    <col min="16143" max="16143" width="8.625" bestFit="1" customWidth="1"/>
    <col min="16149" max="16149" width="6.625" customWidth="1"/>
    <col min="16150" max="16150" width="12.25" customWidth="1"/>
    <col min="16151" max="16151" width="12.625" customWidth="1"/>
  </cols>
  <sheetData>
    <row r="1" spans="1:29" s="53" customFormat="1" x14ac:dyDescent="0.5">
      <c r="A1" s="444" t="s">
        <v>479</v>
      </c>
      <c r="B1" s="444"/>
      <c r="C1" s="444"/>
      <c r="D1" s="444"/>
      <c r="E1" s="444"/>
      <c r="F1" s="444"/>
      <c r="G1" s="444"/>
      <c r="H1" s="444"/>
      <c r="I1" s="444"/>
      <c r="J1" s="444"/>
      <c r="K1" s="444"/>
      <c r="L1" s="444"/>
      <c r="M1" s="444"/>
      <c r="N1" s="444"/>
      <c r="O1" s="444"/>
      <c r="P1" s="444"/>
      <c r="Q1" s="444"/>
      <c r="R1" s="444"/>
      <c r="S1" s="444"/>
      <c r="U1" s="54"/>
      <c r="V1" s="54"/>
      <c r="W1" s="54"/>
      <c r="X1" s="55"/>
      <c r="Y1" s="54"/>
      <c r="Z1" s="54"/>
      <c r="AA1" s="54"/>
      <c r="AB1" s="54"/>
      <c r="AC1" s="100"/>
    </row>
    <row r="2" spans="1:29" s="53" customFormat="1" x14ac:dyDescent="0.5">
      <c r="A2" s="444" t="s">
        <v>480</v>
      </c>
      <c r="B2" s="444"/>
      <c r="C2" s="444"/>
      <c r="D2" s="444"/>
      <c r="E2" s="444"/>
      <c r="F2" s="444"/>
      <c r="G2" s="444"/>
      <c r="H2" s="444"/>
      <c r="I2" s="444"/>
      <c r="J2" s="444"/>
      <c r="K2" s="444"/>
      <c r="L2" s="444"/>
      <c r="M2" s="444"/>
      <c r="N2" s="444"/>
      <c r="O2" s="444"/>
      <c r="P2" s="444"/>
      <c r="Q2" s="444"/>
      <c r="R2" s="444"/>
      <c r="S2" s="444"/>
      <c r="U2" s="54"/>
      <c r="V2" s="54"/>
      <c r="W2" s="54"/>
      <c r="X2" s="55"/>
      <c r="Y2" s="54"/>
      <c r="Z2" s="54"/>
      <c r="AA2" s="54"/>
      <c r="AB2" s="54"/>
      <c r="AC2" s="100"/>
    </row>
    <row r="3" spans="1:29" s="53" customFormat="1" ht="10.5" customHeight="1" x14ac:dyDescent="0.5">
      <c r="A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U3" s="54"/>
      <c r="V3" s="54"/>
      <c r="W3" s="54"/>
      <c r="X3" s="55"/>
      <c r="Y3" s="54"/>
      <c r="Z3" s="54"/>
      <c r="AA3" s="54"/>
      <c r="AB3" s="54"/>
      <c r="AC3" s="100"/>
    </row>
    <row r="4" spans="1:29" s="58" customFormat="1" ht="58.5" customHeight="1" x14ac:dyDescent="0.2">
      <c r="A4" s="415" t="s">
        <v>114</v>
      </c>
      <c r="B4" s="415" t="s">
        <v>481</v>
      </c>
      <c r="C4" s="416" t="s">
        <v>482</v>
      </c>
      <c r="D4" s="445" t="s">
        <v>483</v>
      </c>
      <c r="E4" s="447" t="s">
        <v>484</v>
      </c>
      <c r="F4" s="415" t="s">
        <v>485</v>
      </c>
      <c r="G4" s="415"/>
      <c r="H4" s="412" t="s">
        <v>486</v>
      </c>
      <c r="I4" s="412"/>
      <c r="J4" s="412"/>
      <c r="K4" s="416" t="s">
        <v>487</v>
      </c>
      <c r="L4" s="416"/>
      <c r="M4" s="416"/>
      <c r="N4" s="416" t="s">
        <v>488</v>
      </c>
      <c r="O4" s="416"/>
      <c r="P4" s="416"/>
      <c r="Q4" s="415" t="s">
        <v>489</v>
      </c>
      <c r="R4" s="415"/>
      <c r="S4" s="415"/>
      <c r="T4" s="285" t="s">
        <v>32</v>
      </c>
      <c r="U4" s="57" t="s">
        <v>490</v>
      </c>
      <c r="V4" s="57" t="s">
        <v>491</v>
      </c>
      <c r="W4" s="57" t="s">
        <v>492</v>
      </c>
      <c r="X4" s="57" t="s">
        <v>493</v>
      </c>
      <c r="Y4" s="57" t="s">
        <v>494</v>
      </c>
      <c r="Z4" s="57" t="s">
        <v>495</v>
      </c>
      <c r="AA4" s="57"/>
      <c r="AB4" s="57"/>
      <c r="AC4" s="264"/>
    </row>
    <row r="5" spans="1:29" s="58" customFormat="1" x14ac:dyDescent="0.2">
      <c r="A5" s="415"/>
      <c r="B5" s="415"/>
      <c r="C5" s="415"/>
      <c r="D5" s="446"/>
      <c r="E5" s="448"/>
      <c r="F5" s="286" t="s">
        <v>493</v>
      </c>
      <c r="G5" s="288" t="s">
        <v>496</v>
      </c>
      <c r="H5" s="285">
        <v>2561</v>
      </c>
      <c r="I5" s="285">
        <v>2562</v>
      </c>
      <c r="J5" s="285">
        <v>2563</v>
      </c>
      <c r="K5" s="285">
        <v>2561</v>
      </c>
      <c r="L5" s="285">
        <v>2562</v>
      </c>
      <c r="M5" s="285">
        <v>2563</v>
      </c>
      <c r="N5" s="285">
        <v>2561</v>
      </c>
      <c r="O5" s="285">
        <v>2562</v>
      </c>
      <c r="P5" s="285">
        <v>2563</v>
      </c>
      <c r="Q5" s="285">
        <v>2561</v>
      </c>
      <c r="R5" s="285">
        <v>2562</v>
      </c>
      <c r="S5" s="285">
        <v>2563</v>
      </c>
      <c r="T5" s="285"/>
      <c r="U5" s="261">
        <v>22920</v>
      </c>
      <c r="V5" s="261">
        <v>22920</v>
      </c>
      <c r="W5" s="261">
        <v>22920</v>
      </c>
      <c r="X5" s="60"/>
      <c r="Y5" s="57"/>
      <c r="Z5" s="57"/>
      <c r="AA5" s="57"/>
      <c r="AB5" s="57"/>
      <c r="AC5" s="264"/>
    </row>
    <row r="6" spans="1:29" s="66" customFormat="1" x14ac:dyDescent="0.5">
      <c r="A6" s="61">
        <v>1</v>
      </c>
      <c r="B6" s="62" t="s">
        <v>498</v>
      </c>
      <c r="C6" s="63">
        <v>712001101001</v>
      </c>
      <c r="D6" s="63" t="s">
        <v>499</v>
      </c>
      <c r="E6" s="64">
        <v>1</v>
      </c>
      <c r="F6" s="64">
        <v>1</v>
      </c>
      <c r="G6" s="64">
        <f>(U6+V6+W84+W6)*X6*12</f>
        <v>965880</v>
      </c>
      <c r="H6" s="64">
        <v>1</v>
      </c>
      <c r="I6" s="64">
        <v>1</v>
      </c>
      <c r="J6" s="64">
        <v>1</v>
      </c>
      <c r="K6" s="65" t="s">
        <v>69</v>
      </c>
      <c r="L6" s="65" t="s">
        <v>69</v>
      </c>
      <c r="M6" s="65" t="s">
        <v>69</v>
      </c>
      <c r="N6" s="64"/>
      <c r="O6" s="64"/>
      <c r="P6" s="64">
        <f>(Y6-U6)*12*X6</f>
        <v>25800</v>
      </c>
      <c r="Q6" s="64"/>
      <c r="R6" s="64"/>
      <c r="S6" s="64">
        <f>G6+P6</f>
        <v>991680</v>
      </c>
      <c r="T6" s="203" t="s">
        <v>500</v>
      </c>
      <c r="U6" s="54">
        <v>66490</v>
      </c>
      <c r="V6" s="54">
        <v>7000</v>
      </c>
      <c r="W6" s="54">
        <v>7000</v>
      </c>
      <c r="X6" s="55">
        <v>1</v>
      </c>
      <c r="Y6" s="54">
        <v>68640</v>
      </c>
      <c r="Z6" s="54">
        <f>(Y6-U6)</f>
        <v>2150</v>
      </c>
      <c r="AA6" s="54"/>
      <c r="AB6" s="54"/>
      <c r="AC6" s="100"/>
    </row>
    <row r="7" spans="1:29" s="66" customFormat="1" x14ac:dyDescent="0.5">
      <c r="A7" s="61"/>
      <c r="B7" s="67" t="s">
        <v>106</v>
      </c>
      <c r="C7" s="63"/>
      <c r="D7" s="63"/>
      <c r="E7" s="64"/>
      <c r="F7" s="64"/>
      <c r="G7" s="64"/>
      <c r="H7" s="64"/>
      <c r="I7" s="64"/>
      <c r="J7" s="64"/>
      <c r="K7" s="65"/>
      <c r="L7" s="65"/>
      <c r="M7" s="65"/>
      <c r="N7" s="64"/>
      <c r="O7" s="64"/>
      <c r="P7" s="64"/>
      <c r="Q7" s="64"/>
      <c r="R7" s="64"/>
      <c r="S7" s="64"/>
      <c r="T7" s="62"/>
      <c r="U7" s="54"/>
      <c r="V7" s="54"/>
      <c r="W7" s="54"/>
      <c r="X7" s="55"/>
      <c r="Y7" s="54"/>
      <c r="Z7" s="54"/>
      <c r="AA7" s="54"/>
      <c r="AB7" s="54"/>
      <c r="AC7" s="100"/>
    </row>
    <row r="8" spans="1:29" s="66" customFormat="1" x14ac:dyDescent="0.5">
      <c r="A8" s="61">
        <v>2</v>
      </c>
      <c r="B8" s="62" t="s">
        <v>475</v>
      </c>
      <c r="C8" s="63">
        <v>712012101001</v>
      </c>
      <c r="D8" s="63" t="s">
        <v>499</v>
      </c>
      <c r="E8" s="64">
        <v>1</v>
      </c>
      <c r="F8" s="64">
        <v>0</v>
      </c>
      <c r="G8" s="64">
        <f>(U8+V8+W98+W8)*X8*12</f>
        <v>672600</v>
      </c>
      <c r="H8" s="64">
        <v>1</v>
      </c>
      <c r="I8" s="64">
        <v>1</v>
      </c>
      <c r="J8" s="64">
        <v>1</v>
      </c>
      <c r="K8" s="65" t="s">
        <v>69</v>
      </c>
      <c r="L8" s="65"/>
      <c r="M8" s="65" t="s">
        <v>69</v>
      </c>
      <c r="N8" s="64"/>
      <c r="O8" s="64"/>
      <c r="P8" s="64">
        <f t="shared" ref="P8:P29" si="0">(Y8-U8)*12*X8</f>
        <v>0</v>
      </c>
      <c r="Q8" s="64"/>
      <c r="R8" s="64"/>
      <c r="S8" s="64">
        <f t="shared" ref="S8:S29" si="1">G8+P8</f>
        <v>672600</v>
      </c>
      <c r="T8" s="300" t="s">
        <v>73</v>
      </c>
      <c r="U8" s="54">
        <v>44850</v>
      </c>
      <c r="V8" s="54">
        <v>5600</v>
      </c>
      <c r="W8" s="54">
        <v>5600</v>
      </c>
      <c r="X8" s="55">
        <v>1</v>
      </c>
      <c r="Y8" s="54">
        <v>44850</v>
      </c>
      <c r="Z8" s="54">
        <f t="shared" ref="Z8:Z29" si="2">(Y8-U8)</f>
        <v>0</v>
      </c>
      <c r="AA8" s="54"/>
      <c r="AB8" s="54"/>
      <c r="AC8" s="100"/>
    </row>
    <row r="9" spans="1:29" s="66" customFormat="1" x14ac:dyDescent="0.5">
      <c r="A9" s="61">
        <v>3</v>
      </c>
      <c r="B9" s="62" t="s">
        <v>502</v>
      </c>
      <c r="C9" s="63">
        <v>712012101002</v>
      </c>
      <c r="D9" s="63" t="s">
        <v>503</v>
      </c>
      <c r="E9" s="64">
        <v>1</v>
      </c>
      <c r="F9" s="64">
        <v>1</v>
      </c>
      <c r="G9" s="64">
        <f>(U9+V9+W100+W9)*X9*12</f>
        <v>566880</v>
      </c>
      <c r="H9" s="64">
        <v>1</v>
      </c>
      <c r="I9" s="64">
        <v>1</v>
      </c>
      <c r="J9" s="64">
        <v>1</v>
      </c>
      <c r="K9" s="65" t="s">
        <v>69</v>
      </c>
      <c r="L9" s="65" t="s">
        <v>69</v>
      </c>
      <c r="M9" s="65" t="s">
        <v>69</v>
      </c>
      <c r="N9" s="64"/>
      <c r="O9" s="64"/>
      <c r="P9" s="64">
        <f t="shared" si="0"/>
        <v>18000</v>
      </c>
      <c r="Q9" s="64"/>
      <c r="R9" s="64"/>
      <c r="S9" s="64">
        <f t="shared" si="1"/>
        <v>584880</v>
      </c>
      <c r="T9" s="203" t="s">
        <v>504</v>
      </c>
      <c r="U9" s="54">
        <v>45740</v>
      </c>
      <c r="V9" s="54">
        <v>1500</v>
      </c>
      <c r="W9" s="54"/>
      <c r="X9" s="55">
        <v>1</v>
      </c>
      <c r="Y9" s="54">
        <v>47240</v>
      </c>
      <c r="Z9" s="54">
        <f t="shared" si="2"/>
        <v>1500</v>
      </c>
      <c r="AA9" s="54"/>
      <c r="AB9" s="54"/>
      <c r="AC9" s="100"/>
    </row>
    <row r="10" spans="1:29" s="66" customFormat="1" x14ac:dyDescent="0.5">
      <c r="A10" s="61">
        <v>4</v>
      </c>
      <c r="B10" s="62" t="s">
        <v>505</v>
      </c>
      <c r="C10" s="63">
        <v>712013102001</v>
      </c>
      <c r="D10" s="63" t="s">
        <v>506</v>
      </c>
      <c r="E10" s="64">
        <v>1</v>
      </c>
      <c r="F10" s="64">
        <v>1</v>
      </c>
      <c r="G10" s="64">
        <f>(U10+V10+W102+W10)*X10*12</f>
        <v>262560</v>
      </c>
      <c r="H10" s="64">
        <v>1</v>
      </c>
      <c r="I10" s="64">
        <v>1</v>
      </c>
      <c r="J10" s="64">
        <v>1</v>
      </c>
      <c r="K10" s="65" t="s">
        <v>69</v>
      </c>
      <c r="L10" s="65" t="s">
        <v>69</v>
      </c>
      <c r="M10" s="65" t="s">
        <v>69</v>
      </c>
      <c r="N10" s="64"/>
      <c r="O10" s="64"/>
      <c r="P10" s="64">
        <f t="shared" si="0"/>
        <v>8640</v>
      </c>
      <c r="Q10" s="64"/>
      <c r="R10" s="64"/>
      <c r="S10" s="64">
        <f t="shared" si="1"/>
        <v>271200</v>
      </c>
      <c r="T10" s="203" t="s">
        <v>507</v>
      </c>
      <c r="U10" s="54">
        <v>21880</v>
      </c>
      <c r="V10" s="54"/>
      <c r="W10" s="54"/>
      <c r="X10" s="55">
        <v>1</v>
      </c>
      <c r="Y10" s="54">
        <v>22600</v>
      </c>
      <c r="Z10" s="54">
        <f t="shared" si="2"/>
        <v>720</v>
      </c>
      <c r="AA10" s="54"/>
      <c r="AB10" s="54"/>
      <c r="AC10" s="100"/>
    </row>
    <row r="11" spans="1:29" s="66" customFormat="1" x14ac:dyDescent="0.5">
      <c r="A11" s="61">
        <v>5</v>
      </c>
      <c r="B11" s="62" t="s">
        <v>505</v>
      </c>
      <c r="C11" s="63">
        <v>712013102002</v>
      </c>
      <c r="D11" s="63" t="s">
        <v>506</v>
      </c>
      <c r="E11" s="64">
        <v>1</v>
      </c>
      <c r="F11" s="64">
        <v>0</v>
      </c>
      <c r="G11" s="64">
        <f>(U11+V11+W103+W11)*X11*12</f>
        <v>355320</v>
      </c>
      <c r="H11" s="64">
        <v>1</v>
      </c>
      <c r="I11" s="64">
        <v>1</v>
      </c>
      <c r="J11" s="64">
        <v>1</v>
      </c>
      <c r="K11" s="65" t="s">
        <v>69</v>
      </c>
      <c r="L11" s="65"/>
      <c r="M11" s="65" t="s">
        <v>69</v>
      </c>
      <c r="N11" s="64"/>
      <c r="O11" s="64"/>
      <c r="P11" s="64">
        <f t="shared" si="0"/>
        <v>0</v>
      </c>
      <c r="Q11" s="64"/>
      <c r="R11" s="64"/>
      <c r="S11" s="64">
        <f t="shared" si="1"/>
        <v>355320</v>
      </c>
      <c r="T11" s="300" t="s">
        <v>73</v>
      </c>
      <c r="U11" s="54">
        <v>29610</v>
      </c>
      <c r="V11" s="54"/>
      <c r="W11" s="54"/>
      <c r="X11" s="55">
        <v>1</v>
      </c>
      <c r="Y11" s="54">
        <v>29610</v>
      </c>
      <c r="Z11" s="54">
        <f t="shared" si="2"/>
        <v>0</v>
      </c>
      <c r="AA11" s="54"/>
      <c r="AB11" s="54"/>
      <c r="AC11" s="55"/>
    </row>
    <row r="12" spans="1:29" s="66" customFormat="1" x14ac:dyDescent="0.5">
      <c r="A12" s="61">
        <v>6</v>
      </c>
      <c r="B12" s="62" t="s">
        <v>508</v>
      </c>
      <c r="C12" s="63">
        <v>712013103001</v>
      </c>
      <c r="D12" s="63" t="s">
        <v>509</v>
      </c>
      <c r="E12" s="64">
        <v>1</v>
      </c>
      <c r="F12" s="64">
        <v>1</v>
      </c>
      <c r="G12" s="64">
        <f>(U12+V12+W103+W12)*X12*12</f>
        <v>389400</v>
      </c>
      <c r="H12" s="64">
        <v>1</v>
      </c>
      <c r="I12" s="64">
        <v>1</v>
      </c>
      <c r="J12" s="64">
        <v>1</v>
      </c>
      <c r="K12" s="65" t="s">
        <v>69</v>
      </c>
      <c r="L12" s="65" t="s">
        <v>69</v>
      </c>
      <c r="M12" s="65" t="s">
        <v>69</v>
      </c>
      <c r="N12" s="64"/>
      <c r="O12" s="64"/>
      <c r="P12" s="64">
        <f t="shared" si="0"/>
        <v>13320</v>
      </c>
      <c r="Q12" s="64"/>
      <c r="R12" s="64"/>
      <c r="S12" s="64">
        <f t="shared" si="1"/>
        <v>402720</v>
      </c>
      <c r="T12" s="203" t="s">
        <v>510</v>
      </c>
      <c r="U12" s="54">
        <v>32450</v>
      </c>
      <c r="V12" s="54"/>
      <c r="W12" s="54"/>
      <c r="X12" s="55">
        <v>1</v>
      </c>
      <c r="Y12" s="54">
        <v>33560</v>
      </c>
      <c r="Z12" s="54">
        <f t="shared" si="2"/>
        <v>1110</v>
      </c>
      <c r="AA12" s="54"/>
      <c r="AB12" s="54"/>
      <c r="AC12" s="100"/>
    </row>
    <row r="13" spans="1:29" s="66" customFormat="1" x14ac:dyDescent="0.5">
      <c r="A13" s="61">
        <v>7</v>
      </c>
      <c r="B13" s="62" t="s">
        <v>511</v>
      </c>
      <c r="C13" s="63">
        <v>712013104001</v>
      </c>
      <c r="D13" s="63" t="s">
        <v>509</v>
      </c>
      <c r="E13" s="64">
        <v>1</v>
      </c>
      <c r="F13" s="64">
        <v>1</v>
      </c>
      <c r="G13" s="64">
        <f>(U13+V13+W104+W13)*X13*12</f>
        <v>329760</v>
      </c>
      <c r="H13" s="64">
        <v>1</v>
      </c>
      <c r="I13" s="64">
        <v>1</v>
      </c>
      <c r="J13" s="64">
        <v>1</v>
      </c>
      <c r="K13" s="65" t="s">
        <v>69</v>
      </c>
      <c r="L13" s="65" t="s">
        <v>69</v>
      </c>
      <c r="M13" s="65" t="s">
        <v>69</v>
      </c>
      <c r="N13" s="64"/>
      <c r="O13" s="64"/>
      <c r="P13" s="64">
        <f t="shared" si="0"/>
        <v>12960</v>
      </c>
      <c r="Q13" s="64"/>
      <c r="R13" s="64"/>
      <c r="S13" s="64">
        <f t="shared" si="1"/>
        <v>342720</v>
      </c>
      <c r="T13" s="203" t="s">
        <v>512</v>
      </c>
      <c r="U13" s="54">
        <v>27480</v>
      </c>
      <c r="V13" s="54"/>
      <c r="W13" s="54"/>
      <c r="X13" s="55">
        <v>1</v>
      </c>
      <c r="Y13" s="54">
        <v>28560</v>
      </c>
      <c r="Z13" s="54">
        <f t="shared" si="2"/>
        <v>1080</v>
      </c>
      <c r="AA13" s="54"/>
      <c r="AB13" s="54"/>
      <c r="AC13" s="100"/>
    </row>
    <row r="14" spans="1:29" s="66" customFormat="1" x14ac:dyDescent="0.5">
      <c r="A14" s="61">
        <v>8</v>
      </c>
      <c r="B14" s="62" t="s">
        <v>511</v>
      </c>
      <c r="C14" s="63">
        <v>712013104003</v>
      </c>
      <c r="D14" s="63" t="s">
        <v>96</v>
      </c>
      <c r="E14" s="64">
        <v>1</v>
      </c>
      <c r="F14" s="64">
        <v>1</v>
      </c>
      <c r="G14" s="64">
        <f t="shared" ref="G14:G20" si="3">(U14+V14+W107+W14)*X14*12</f>
        <v>329760</v>
      </c>
      <c r="H14" s="69">
        <v>1</v>
      </c>
      <c r="I14" s="64">
        <v>1</v>
      </c>
      <c r="J14" s="64">
        <v>1</v>
      </c>
      <c r="K14" s="65" t="s">
        <v>69</v>
      </c>
      <c r="L14" s="65" t="s">
        <v>69</v>
      </c>
      <c r="M14" s="65" t="s">
        <v>69</v>
      </c>
      <c r="N14" s="64"/>
      <c r="O14" s="64"/>
      <c r="P14" s="64">
        <f t="shared" si="0"/>
        <v>12960</v>
      </c>
      <c r="Q14" s="64"/>
      <c r="R14" s="64"/>
      <c r="S14" s="64">
        <f t="shared" si="1"/>
        <v>342720</v>
      </c>
      <c r="T14" s="205" t="s">
        <v>822</v>
      </c>
      <c r="U14" s="54">
        <v>27480</v>
      </c>
      <c r="V14" s="54"/>
      <c r="W14" s="54"/>
      <c r="X14" s="55">
        <v>1</v>
      </c>
      <c r="Y14" s="54">
        <v>28560</v>
      </c>
      <c r="Z14" s="54">
        <f t="shared" si="2"/>
        <v>1080</v>
      </c>
      <c r="AA14" s="54"/>
      <c r="AB14" s="54"/>
      <c r="AC14" s="100"/>
    </row>
    <row r="15" spans="1:29" s="66" customFormat="1" x14ac:dyDescent="0.5">
      <c r="A15" s="61">
        <v>9</v>
      </c>
      <c r="B15" s="62" t="s">
        <v>513</v>
      </c>
      <c r="C15" s="63">
        <v>712013105001</v>
      </c>
      <c r="D15" s="63" t="s">
        <v>514</v>
      </c>
      <c r="E15" s="64">
        <v>1</v>
      </c>
      <c r="F15" s="64">
        <v>1</v>
      </c>
      <c r="G15" s="64">
        <f t="shared" si="3"/>
        <v>773160</v>
      </c>
      <c r="H15" s="64">
        <v>1</v>
      </c>
      <c r="I15" s="64">
        <v>1</v>
      </c>
      <c r="J15" s="64">
        <v>1</v>
      </c>
      <c r="K15" s="65" t="s">
        <v>69</v>
      </c>
      <c r="L15" s="65" t="s">
        <v>69</v>
      </c>
      <c r="M15" s="65" t="s">
        <v>69</v>
      </c>
      <c r="N15" s="64"/>
      <c r="O15" s="64"/>
      <c r="P15" s="64">
        <f t="shared" si="0"/>
        <v>20760</v>
      </c>
      <c r="Q15" s="64"/>
      <c r="R15" s="64"/>
      <c r="S15" s="64">
        <f t="shared" si="1"/>
        <v>793920</v>
      </c>
      <c r="T15" s="203" t="s">
        <v>515</v>
      </c>
      <c r="U15" s="54">
        <v>53230</v>
      </c>
      <c r="V15" s="54">
        <v>5600</v>
      </c>
      <c r="W15" s="54">
        <v>5600</v>
      </c>
      <c r="X15" s="55">
        <v>1</v>
      </c>
      <c r="Y15" s="54">
        <v>54960</v>
      </c>
      <c r="Z15" s="54">
        <f t="shared" si="2"/>
        <v>1730</v>
      </c>
      <c r="AA15" s="54"/>
      <c r="AB15" s="54"/>
      <c r="AC15" s="100"/>
    </row>
    <row r="16" spans="1:29" s="66" customFormat="1" x14ac:dyDescent="0.5">
      <c r="A16" s="61">
        <v>10</v>
      </c>
      <c r="B16" s="62" t="s">
        <v>516</v>
      </c>
      <c r="C16" s="63">
        <v>712014101002</v>
      </c>
      <c r="D16" s="63" t="s">
        <v>517</v>
      </c>
      <c r="E16" s="64">
        <v>1</v>
      </c>
      <c r="F16" s="64">
        <v>1</v>
      </c>
      <c r="G16" s="64">
        <f t="shared" si="3"/>
        <v>357720</v>
      </c>
      <c r="H16" s="64">
        <v>1</v>
      </c>
      <c r="I16" s="64">
        <v>1</v>
      </c>
      <c r="J16" s="64">
        <v>1</v>
      </c>
      <c r="K16" s="65" t="s">
        <v>69</v>
      </c>
      <c r="L16" s="65" t="s">
        <v>69</v>
      </c>
      <c r="M16" s="65" t="s">
        <v>69</v>
      </c>
      <c r="N16" s="64"/>
      <c r="O16" s="64"/>
      <c r="P16" s="64">
        <f t="shared" si="0"/>
        <v>11520</v>
      </c>
      <c r="Q16" s="64"/>
      <c r="R16" s="64"/>
      <c r="S16" s="64">
        <f t="shared" si="1"/>
        <v>369240</v>
      </c>
      <c r="T16" s="203" t="s">
        <v>518</v>
      </c>
      <c r="U16" s="54">
        <v>29810</v>
      </c>
      <c r="V16" s="54"/>
      <c r="W16" s="54"/>
      <c r="X16" s="55">
        <v>1</v>
      </c>
      <c r="Y16" s="54">
        <v>30770</v>
      </c>
      <c r="Z16" s="54">
        <f t="shared" si="2"/>
        <v>960</v>
      </c>
      <c r="AA16" s="54"/>
      <c r="AB16" s="54"/>
      <c r="AC16" s="100"/>
    </row>
    <row r="17" spans="1:29" s="66" customFormat="1" x14ac:dyDescent="0.5">
      <c r="A17" s="61">
        <v>11</v>
      </c>
      <c r="B17" s="62" t="s">
        <v>516</v>
      </c>
      <c r="C17" s="63">
        <v>712014101003</v>
      </c>
      <c r="D17" s="63" t="s">
        <v>517</v>
      </c>
      <c r="E17" s="64">
        <v>1</v>
      </c>
      <c r="F17" s="64">
        <v>1</v>
      </c>
      <c r="G17" s="64">
        <f t="shared" si="3"/>
        <v>324360</v>
      </c>
      <c r="H17" s="64">
        <v>1</v>
      </c>
      <c r="I17" s="64">
        <v>1</v>
      </c>
      <c r="J17" s="64">
        <v>1</v>
      </c>
      <c r="K17" s="65" t="s">
        <v>69</v>
      </c>
      <c r="L17" s="65" t="s">
        <v>69</v>
      </c>
      <c r="M17" s="65" t="s">
        <v>69</v>
      </c>
      <c r="N17" s="64"/>
      <c r="O17" s="64"/>
      <c r="P17" s="64">
        <f t="shared" si="0"/>
        <v>11160</v>
      </c>
      <c r="Q17" s="64"/>
      <c r="R17" s="64"/>
      <c r="S17" s="64">
        <f t="shared" si="1"/>
        <v>335520</v>
      </c>
      <c r="T17" s="203" t="s">
        <v>519</v>
      </c>
      <c r="U17" s="54">
        <v>27030</v>
      </c>
      <c r="V17" s="54"/>
      <c r="W17" s="54"/>
      <c r="X17" s="55">
        <v>1</v>
      </c>
      <c r="Y17" s="54">
        <v>27960</v>
      </c>
      <c r="Z17" s="54">
        <f t="shared" si="2"/>
        <v>930</v>
      </c>
      <c r="AA17" s="54"/>
      <c r="AB17" s="54"/>
      <c r="AC17" s="100"/>
    </row>
    <row r="18" spans="1:29" s="66" customFormat="1" x14ac:dyDescent="0.5">
      <c r="A18" s="61">
        <v>12</v>
      </c>
      <c r="B18" s="62" t="s">
        <v>516</v>
      </c>
      <c r="C18" s="63">
        <v>712014101004</v>
      </c>
      <c r="D18" s="63" t="s">
        <v>517</v>
      </c>
      <c r="E18" s="64">
        <v>1</v>
      </c>
      <c r="F18" s="64">
        <v>1</v>
      </c>
      <c r="G18" s="64">
        <f t="shared" si="3"/>
        <v>259440</v>
      </c>
      <c r="H18" s="64">
        <v>1</v>
      </c>
      <c r="I18" s="64">
        <v>1</v>
      </c>
      <c r="J18" s="64">
        <v>1</v>
      </c>
      <c r="K18" s="65" t="s">
        <v>69</v>
      </c>
      <c r="L18" s="65" t="s">
        <v>69</v>
      </c>
      <c r="M18" s="65" t="s">
        <v>69</v>
      </c>
      <c r="N18" s="64"/>
      <c r="O18" s="64"/>
      <c r="P18" s="64">
        <f t="shared" si="0"/>
        <v>10440</v>
      </c>
      <c r="Q18" s="64"/>
      <c r="R18" s="64"/>
      <c r="S18" s="64">
        <f t="shared" si="1"/>
        <v>269880</v>
      </c>
      <c r="T18" s="203" t="s">
        <v>520</v>
      </c>
      <c r="U18" s="54">
        <v>21620</v>
      </c>
      <c r="V18" s="54"/>
      <c r="W18" s="54"/>
      <c r="X18" s="55">
        <v>1</v>
      </c>
      <c r="Y18" s="54">
        <v>22490</v>
      </c>
      <c r="Z18" s="54">
        <f t="shared" si="2"/>
        <v>870</v>
      </c>
      <c r="AA18" s="54"/>
      <c r="AB18" s="54"/>
      <c r="AC18" s="100"/>
    </row>
    <row r="19" spans="1:29" s="66" customFormat="1" x14ac:dyDescent="0.5">
      <c r="A19" s="61">
        <v>13</v>
      </c>
      <c r="B19" s="62" t="s">
        <v>516</v>
      </c>
      <c r="C19" s="63">
        <v>712014101005</v>
      </c>
      <c r="D19" s="63" t="s">
        <v>517</v>
      </c>
      <c r="E19" s="64">
        <v>1</v>
      </c>
      <c r="F19" s="64">
        <v>1</v>
      </c>
      <c r="G19" s="64">
        <f t="shared" si="3"/>
        <v>230400</v>
      </c>
      <c r="H19" s="64">
        <v>1</v>
      </c>
      <c r="I19" s="64">
        <v>1</v>
      </c>
      <c r="J19" s="64">
        <v>1</v>
      </c>
      <c r="K19" s="65" t="s">
        <v>69</v>
      </c>
      <c r="L19" s="65" t="s">
        <v>69</v>
      </c>
      <c r="M19" s="65" t="s">
        <v>69</v>
      </c>
      <c r="N19" s="64"/>
      <c r="O19" s="64"/>
      <c r="P19" s="64">
        <f t="shared" si="0"/>
        <v>9240</v>
      </c>
      <c r="Q19" s="64"/>
      <c r="R19" s="64"/>
      <c r="S19" s="64">
        <f t="shared" si="1"/>
        <v>239640</v>
      </c>
      <c r="T19" s="203" t="s">
        <v>521</v>
      </c>
      <c r="U19" s="54">
        <v>19200</v>
      </c>
      <c r="V19" s="54"/>
      <c r="W19" s="54"/>
      <c r="X19" s="55">
        <v>1</v>
      </c>
      <c r="Y19" s="54">
        <v>19970</v>
      </c>
      <c r="Z19" s="54">
        <f t="shared" si="2"/>
        <v>770</v>
      </c>
      <c r="AA19" s="54"/>
      <c r="AB19" s="54"/>
      <c r="AC19" s="100"/>
    </row>
    <row r="20" spans="1:29" s="66" customFormat="1" x14ac:dyDescent="0.5">
      <c r="A20" s="61">
        <v>14</v>
      </c>
      <c r="B20" s="62" t="s">
        <v>516</v>
      </c>
      <c r="C20" s="63">
        <v>712014101006</v>
      </c>
      <c r="D20" s="63" t="s">
        <v>522</v>
      </c>
      <c r="E20" s="64">
        <v>1</v>
      </c>
      <c r="F20" s="64">
        <v>1</v>
      </c>
      <c r="G20" s="64">
        <f t="shared" si="3"/>
        <v>210840</v>
      </c>
      <c r="H20" s="64">
        <v>1</v>
      </c>
      <c r="I20" s="64">
        <v>1</v>
      </c>
      <c r="J20" s="64">
        <v>1</v>
      </c>
      <c r="K20" s="65" t="s">
        <v>69</v>
      </c>
      <c r="L20" s="65" t="s">
        <v>69</v>
      </c>
      <c r="M20" s="65" t="s">
        <v>69</v>
      </c>
      <c r="N20" s="64"/>
      <c r="O20" s="64"/>
      <c r="P20" s="64">
        <f t="shared" si="0"/>
        <v>7440</v>
      </c>
      <c r="Q20" s="64"/>
      <c r="R20" s="64"/>
      <c r="S20" s="64">
        <f t="shared" si="1"/>
        <v>218280</v>
      </c>
      <c r="T20" s="203" t="s">
        <v>523</v>
      </c>
      <c r="U20" s="54">
        <v>17570</v>
      </c>
      <c r="V20" s="54"/>
      <c r="W20" s="54"/>
      <c r="X20" s="55">
        <v>1</v>
      </c>
      <c r="Y20" s="54">
        <v>18190</v>
      </c>
      <c r="Z20" s="54">
        <f t="shared" si="2"/>
        <v>620</v>
      </c>
      <c r="AA20" s="54"/>
      <c r="AB20" s="54"/>
      <c r="AC20" s="100"/>
    </row>
    <row r="21" spans="1:29" s="66" customFormat="1" x14ac:dyDescent="0.5">
      <c r="A21" s="61">
        <v>15</v>
      </c>
      <c r="B21" s="62" t="s">
        <v>524</v>
      </c>
      <c r="C21" s="63">
        <v>712014102002</v>
      </c>
      <c r="D21" s="63" t="s">
        <v>517</v>
      </c>
      <c r="E21" s="64">
        <v>1</v>
      </c>
      <c r="F21" s="64">
        <v>1</v>
      </c>
      <c r="G21" s="64">
        <f>(U21+V21+W115+W21)*X21*12</f>
        <v>318960</v>
      </c>
      <c r="H21" s="64">
        <v>1</v>
      </c>
      <c r="I21" s="64">
        <v>1</v>
      </c>
      <c r="J21" s="64">
        <v>1</v>
      </c>
      <c r="K21" s="65" t="s">
        <v>69</v>
      </c>
      <c r="L21" s="65" t="s">
        <v>69</v>
      </c>
      <c r="M21" s="65" t="s">
        <v>69</v>
      </c>
      <c r="N21" s="64"/>
      <c r="O21" s="64"/>
      <c r="P21" s="64">
        <f t="shared" si="0"/>
        <v>10920</v>
      </c>
      <c r="Q21" s="64"/>
      <c r="R21" s="64"/>
      <c r="S21" s="64">
        <f t="shared" si="1"/>
        <v>329880</v>
      </c>
      <c r="T21" s="203" t="s">
        <v>525</v>
      </c>
      <c r="U21" s="54">
        <v>26580</v>
      </c>
      <c r="V21" s="54"/>
      <c r="W21" s="54"/>
      <c r="X21" s="55">
        <v>1</v>
      </c>
      <c r="Y21" s="54">
        <v>27490</v>
      </c>
      <c r="Z21" s="54">
        <f t="shared" si="2"/>
        <v>910</v>
      </c>
      <c r="AA21" s="54"/>
      <c r="AB21" s="54"/>
      <c r="AC21" s="100"/>
    </row>
    <row r="22" spans="1:29" s="66" customFormat="1" x14ac:dyDescent="0.5">
      <c r="A22" s="61">
        <v>16</v>
      </c>
      <c r="B22" s="62" t="s">
        <v>524</v>
      </c>
      <c r="C22" s="63">
        <v>712014102003</v>
      </c>
      <c r="D22" s="63" t="s">
        <v>517</v>
      </c>
      <c r="E22" s="64">
        <v>1</v>
      </c>
      <c r="F22" s="64">
        <v>1</v>
      </c>
      <c r="G22" s="64">
        <f>(U22+V22+W116+W22)*X22*12</f>
        <v>259440</v>
      </c>
      <c r="H22" s="64">
        <v>1</v>
      </c>
      <c r="I22" s="64">
        <v>1</v>
      </c>
      <c r="J22" s="64">
        <v>1</v>
      </c>
      <c r="K22" s="65" t="s">
        <v>69</v>
      </c>
      <c r="L22" s="65" t="s">
        <v>69</v>
      </c>
      <c r="M22" s="65" t="s">
        <v>69</v>
      </c>
      <c r="N22" s="64"/>
      <c r="O22" s="64"/>
      <c r="P22" s="64">
        <f t="shared" si="0"/>
        <v>10440</v>
      </c>
      <c r="Q22" s="64"/>
      <c r="R22" s="64"/>
      <c r="S22" s="64">
        <f t="shared" si="1"/>
        <v>269880</v>
      </c>
      <c r="T22" s="203" t="s">
        <v>526</v>
      </c>
      <c r="U22" s="54">
        <v>21620</v>
      </c>
      <c r="V22" s="54"/>
      <c r="W22" s="54"/>
      <c r="X22" s="55">
        <v>1</v>
      </c>
      <c r="Y22" s="54">
        <v>22490</v>
      </c>
      <c r="Z22" s="54">
        <f t="shared" si="2"/>
        <v>870</v>
      </c>
      <c r="AA22" s="54"/>
      <c r="AB22" s="54"/>
      <c r="AC22" s="100"/>
    </row>
    <row r="23" spans="1:29" s="66" customFormat="1" x14ac:dyDescent="0.5">
      <c r="A23" s="61">
        <v>17</v>
      </c>
      <c r="B23" s="62" t="s">
        <v>527</v>
      </c>
      <c r="C23" s="63">
        <v>712014804001</v>
      </c>
      <c r="D23" s="63" t="s">
        <v>517</v>
      </c>
      <c r="E23" s="64">
        <v>1</v>
      </c>
      <c r="F23" s="64">
        <v>1</v>
      </c>
      <c r="G23" s="64">
        <f>(U23+V23+W117+W23)*X23*12</f>
        <v>249360</v>
      </c>
      <c r="H23" s="64">
        <v>1</v>
      </c>
      <c r="I23" s="64">
        <v>1</v>
      </c>
      <c r="J23" s="64">
        <v>1</v>
      </c>
      <c r="K23" s="65" t="s">
        <v>69</v>
      </c>
      <c r="L23" s="65" t="s">
        <v>69</v>
      </c>
      <c r="M23" s="65" t="s">
        <v>69</v>
      </c>
      <c r="N23" s="64"/>
      <c r="O23" s="64"/>
      <c r="P23" s="64">
        <f t="shared" si="0"/>
        <v>10080</v>
      </c>
      <c r="Q23" s="64"/>
      <c r="R23" s="64"/>
      <c r="S23" s="64">
        <f t="shared" si="1"/>
        <v>259440</v>
      </c>
      <c r="T23" s="203" t="s">
        <v>528</v>
      </c>
      <c r="U23" s="54">
        <v>20780</v>
      </c>
      <c r="V23" s="54"/>
      <c r="W23" s="54"/>
      <c r="X23" s="55">
        <v>1</v>
      </c>
      <c r="Y23" s="54">
        <v>21620</v>
      </c>
      <c r="Z23" s="54">
        <f t="shared" si="2"/>
        <v>840</v>
      </c>
      <c r="AA23" s="54"/>
      <c r="AB23" s="54"/>
      <c r="AC23" s="100"/>
    </row>
    <row r="24" spans="1:29" s="66" customFormat="1" x14ac:dyDescent="0.5">
      <c r="A24" s="61">
        <v>18</v>
      </c>
      <c r="B24" s="62" t="s">
        <v>529</v>
      </c>
      <c r="C24" s="63">
        <v>712014805001</v>
      </c>
      <c r="D24" s="63" t="s">
        <v>517</v>
      </c>
      <c r="E24" s="64">
        <v>1</v>
      </c>
      <c r="F24" s="64">
        <v>1</v>
      </c>
      <c r="G24" s="64">
        <f>(U24+V24+W118+W24)*X24*12</f>
        <v>419880</v>
      </c>
      <c r="H24" s="64">
        <v>1</v>
      </c>
      <c r="I24" s="64">
        <v>1</v>
      </c>
      <c r="J24" s="64">
        <v>1</v>
      </c>
      <c r="K24" s="65" t="s">
        <v>69</v>
      </c>
      <c r="L24" s="65" t="s">
        <v>69</v>
      </c>
      <c r="M24" s="65" t="s">
        <v>69</v>
      </c>
      <c r="N24" s="64"/>
      <c r="O24" s="64"/>
      <c r="P24" s="64">
        <f t="shared" si="0"/>
        <v>13200</v>
      </c>
      <c r="Q24" s="64"/>
      <c r="R24" s="64"/>
      <c r="S24" s="64">
        <f t="shared" si="1"/>
        <v>433080</v>
      </c>
      <c r="T24" s="203" t="s">
        <v>530</v>
      </c>
      <c r="U24" s="54">
        <v>34990</v>
      </c>
      <c r="V24" s="54"/>
      <c r="W24" s="54"/>
      <c r="X24" s="55">
        <v>1</v>
      </c>
      <c r="Y24" s="54">
        <v>36090</v>
      </c>
      <c r="Z24" s="54">
        <f t="shared" si="2"/>
        <v>1100</v>
      </c>
      <c r="AA24" s="54"/>
      <c r="AB24" s="54"/>
      <c r="AC24" s="100"/>
    </row>
    <row r="25" spans="1:29" s="66" customFormat="1" x14ac:dyDescent="0.5">
      <c r="A25" s="61">
        <v>19</v>
      </c>
      <c r="B25" s="62" t="s">
        <v>529</v>
      </c>
      <c r="C25" s="63">
        <v>712014805002</v>
      </c>
      <c r="D25" s="63" t="s">
        <v>517</v>
      </c>
      <c r="E25" s="64">
        <v>1</v>
      </c>
      <c r="F25" s="64">
        <v>1</v>
      </c>
      <c r="G25" s="64">
        <f>(U25+V25+W120+W25)*X25*12</f>
        <v>341160</v>
      </c>
      <c r="H25" s="64">
        <v>1</v>
      </c>
      <c r="I25" s="64">
        <v>1</v>
      </c>
      <c r="J25" s="64">
        <v>1</v>
      </c>
      <c r="K25" s="65" t="s">
        <v>69</v>
      </c>
      <c r="L25" s="65" t="s">
        <v>69</v>
      </c>
      <c r="M25" s="65" t="s">
        <v>69</v>
      </c>
      <c r="N25" s="64"/>
      <c r="O25" s="64"/>
      <c r="P25" s="64">
        <f t="shared" si="0"/>
        <v>10920</v>
      </c>
      <c r="Q25" s="64"/>
      <c r="R25" s="64"/>
      <c r="S25" s="64">
        <f t="shared" si="1"/>
        <v>352080</v>
      </c>
      <c r="T25" s="203" t="s">
        <v>531</v>
      </c>
      <c r="U25" s="54">
        <v>28430</v>
      </c>
      <c r="V25" s="54"/>
      <c r="W25" s="54"/>
      <c r="X25" s="55">
        <v>1</v>
      </c>
      <c r="Y25" s="54">
        <v>29340</v>
      </c>
      <c r="Z25" s="54">
        <f t="shared" si="2"/>
        <v>910</v>
      </c>
      <c r="AA25" s="54"/>
      <c r="AB25" s="54"/>
      <c r="AC25" s="100"/>
    </row>
    <row r="26" spans="1:29" s="66" customFormat="1" x14ac:dyDescent="0.5">
      <c r="A26" s="61">
        <v>20</v>
      </c>
      <c r="B26" s="62" t="s">
        <v>529</v>
      </c>
      <c r="C26" s="63">
        <v>712014805003</v>
      </c>
      <c r="D26" s="63" t="s">
        <v>517</v>
      </c>
      <c r="E26" s="64">
        <v>1</v>
      </c>
      <c r="F26" s="64">
        <v>1</v>
      </c>
      <c r="G26" s="64">
        <f>(U26+V26+W121+W26)*X26*12</f>
        <v>357720</v>
      </c>
      <c r="H26" s="64">
        <v>1</v>
      </c>
      <c r="I26" s="64">
        <v>1</v>
      </c>
      <c r="J26" s="64">
        <v>1</v>
      </c>
      <c r="K26" s="65" t="s">
        <v>69</v>
      </c>
      <c r="L26" s="65" t="s">
        <v>69</v>
      </c>
      <c r="M26" s="65" t="s">
        <v>69</v>
      </c>
      <c r="N26" s="64"/>
      <c r="O26" s="64"/>
      <c r="P26" s="64">
        <f t="shared" si="0"/>
        <v>11520</v>
      </c>
      <c r="Q26" s="64"/>
      <c r="R26" s="64"/>
      <c r="S26" s="64">
        <f t="shared" si="1"/>
        <v>369240</v>
      </c>
      <c r="T26" s="203" t="s">
        <v>532</v>
      </c>
      <c r="U26" s="54">
        <v>29810</v>
      </c>
      <c r="V26" s="54"/>
      <c r="W26" s="54"/>
      <c r="X26" s="55">
        <v>1</v>
      </c>
      <c r="Y26" s="54">
        <v>30770</v>
      </c>
      <c r="Z26" s="54">
        <f t="shared" si="2"/>
        <v>960</v>
      </c>
      <c r="AA26" s="54"/>
      <c r="AB26" s="54"/>
      <c r="AC26" s="100"/>
    </row>
    <row r="27" spans="1:29" s="66" customFormat="1" x14ac:dyDescent="0.5">
      <c r="A27" s="61">
        <v>21</v>
      </c>
      <c r="B27" s="62" t="s">
        <v>529</v>
      </c>
      <c r="C27" s="63">
        <v>712014805004</v>
      </c>
      <c r="D27" s="63" t="s">
        <v>517</v>
      </c>
      <c r="E27" s="64">
        <v>1</v>
      </c>
      <c r="F27" s="64">
        <v>1</v>
      </c>
      <c r="G27" s="64">
        <f>(U27+V27+W122+W27)*X27*12</f>
        <v>254280</v>
      </c>
      <c r="H27" s="64">
        <v>1</v>
      </c>
      <c r="I27" s="64">
        <v>1</v>
      </c>
      <c r="J27" s="64">
        <v>1</v>
      </c>
      <c r="K27" s="65" t="s">
        <v>69</v>
      </c>
      <c r="L27" s="65" t="s">
        <v>69</v>
      </c>
      <c r="M27" s="65" t="s">
        <v>69</v>
      </c>
      <c r="N27" s="64"/>
      <c r="O27" s="64"/>
      <c r="P27" s="64">
        <f t="shared" si="0"/>
        <v>10200</v>
      </c>
      <c r="Q27" s="64"/>
      <c r="R27" s="64"/>
      <c r="S27" s="64">
        <f t="shared" si="1"/>
        <v>264480</v>
      </c>
      <c r="T27" s="203" t="s">
        <v>533</v>
      </c>
      <c r="U27" s="54">
        <v>21190</v>
      </c>
      <c r="V27" s="54"/>
      <c r="W27" s="54"/>
      <c r="X27" s="55">
        <v>1</v>
      </c>
      <c r="Y27" s="54">
        <v>22040</v>
      </c>
      <c r="Z27" s="54">
        <f t="shared" si="2"/>
        <v>850</v>
      </c>
      <c r="AA27" s="54"/>
      <c r="AB27" s="54"/>
      <c r="AC27" s="100"/>
    </row>
    <row r="28" spans="1:29" s="66" customFormat="1" x14ac:dyDescent="0.5">
      <c r="A28" s="61">
        <v>22</v>
      </c>
      <c r="B28" s="62" t="s">
        <v>529</v>
      </c>
      <c r="C28" s="63">
        <v>712014805005</v>
      </c>
      <c r="D28" s="63" t="s">
        <v>517</v>
      </c>
      <c r="E28" s="64">
        <v>1</v>
      </c>
      <c r="F28" s="64">
        <v>1</v>
      </c>
      <c r="G28" s="64">
        <f>(U28+V28+W123+W28)*X28*12</f>
        <v>249360</v>
      </c>
      <c r="H28" s="64">
        <v>1</v>
      </c>
      <c r="I28" s="64">
        <v>1</v>
      </c>
      <c r="J28" s="64">
        <v>1</v>
      </c>
      <c r="K28" s="65" t="s">
        <v>69</v>
      </c>
      <c r="L28" s="65" t="s">
        <v>69</v>
      </c>
      <c r="M28" s="65" t="s">
        <v>69</v>
      </c>
      <c r="N28" s="64"/>
      <c r="O28" s="64"/>
      <c r="P28" s="64">
        <f t="shared" si="0"/>
        <v>10080</v>
      </c>
      <c r="Q28" s="64"/>
      <c r="R28" s="64"/>
      <c r="S28" s="64">
        <f t="shared" si="1"/>
        <v>259440</v>
      </c>
      <c r="T28" s="203" t="s">
        <v>534</v>
      </c>
      <c r="U28" s="54">
        <v>20780</v>
      </c>
      <c r="V28" s="54"/>
      <c r="W28" s="54"/>
      <c r="X28" s="55">
        <v>1</v>
      </c>
      <c r="Y28" s="54">
        <v>21620</v>
      </c>
      <c r="Z28" s="54">
        <f t="shared" si="2"/>
        <v>840</v>
      </c>
      <c r="AA28" s="54"/>
      <c r="AB28" s="54"/>
      <c r="AC28" s="100"/>
    </row>
    <row r="29" spans="1:29" s="66" customFormat="1" x14ac:dyDescent="0.5">
      <c r="A29" s="61">
        <v>23</v>
      </c>
      <c r="B29" s="62" t="s">
        <v>529</v>
      </c>
      <c r="C29" s="63">
        <v>712014805006</v>
      </c>
      <c r="D29" s="63" t="s">
        <v>522</v>
      </c>
      <c r="E29" s="64">
        <v>1</v>
      </c>
      <c r="F29" s="64">
        <v>1</v>
      </c>
      <c r="G29" s="64">
        <f>(U29+V29+W124+W29)*X29*12</f>
        <v>218280</v>
      </c>
      <c r="H29" s="64">
        <v>1</v>
      </c>
      <c r="I29" s="64">
        <v>1</v>
      </c>
      <c r="J29" s="64">
        <v>1</v>
      </c>
      <c r="K29" s="65" t="s">
        <v>69</v>
      </c>
      <c r="L29" s="65" t="s">
        <v>69</v>
      </c>
      <c r="M29" s="65" t="s">
        <v>69</v>
      </c>
      <c r="N29" s="64"/>
      <c r="O29" s="64"/>
      <c r="P29" s="64">
        <f t="shared" si="0"/>
        <v>7200</v>
      </c>
      <c r="Q29" s="64"/>
      <c r="R29" s="64"/>
      <c r="S29" s="64">
        <f t="shared" si="1"/>
        <v>225480</v>
      </c>
      <c r="T29" s="203" t="s">
        <v>535</v>
      </c>
      <c r="U29" s="54">
        <v>18190</v>
      </c>
      <c r="V29" s="54"/>
      <c r="W29" s="54"/>
      <c r="X29" s="55">
        <v>1</v>
      </c>
      <c r="Y29" s="54">
        <v>18790</v>
      </c>
      <c r="Z29" s="54">
        <f t="shared" si="2"/>
        <v>600</v>
      </c>
      <c r="AA29" s="54"/>
      <c r="AB29" s="54"/>
      <c r="AC29" s="100"/>
    </row>
    <row r="30" spans="1:29" s="66" customFormat="1" x14ac:dyDescent="0.5">
      <c r="A30" s="70"/>
      <c r="B30" s="71" t="s">
        <v>62</v>
      </c>
      <c r="C30" s="72"/>
      <c r="D30" s="72"/>
      <c r="E30" s="73">
        <f t="shared" ref="E30:J30" si="4">SUM(E6:E29)</f>
        <v>23</v>
      </c>
      <c r="F30" s="73">
        <f t="shared" si="4"/>
        <v>21</v>
      </c>
      <c r="G30" s="73">
        <f t="shared" si="4"/>
        <v>8696520</v>
      </c>
      <c r="H30" s="73">
        <f t="shared" si="4"/>
        <v>23</v>
      </c>
      <c r="I30" s="73">
        <f t="shared" si="4"/>
        <v>23</v>
      </c>
      <c r="J30" s="73">
        <f t="shared" si="4"/>
        <v>23</v>
      </c>
      <c r="K30" s="73">
        <f t="shared" ref="K30:R30" si="5">SUM(K6:K29)</f>
        <v>0</v>
      </c>
      <c r="L30" s="73">
        <f t="shared" si="5"/>
        <v>0</v>
      </c>
      <c r="M30" s="73">
        <f t="shared" si="5"/>
        <v>0</v>
      </c>
      <c r="N30" s="73">
        <f t="shared" si="5"/>
        <v>0</v>
      </c>
      <c r="O30" s="73">
        <f t="shared" si="5"/>
        <v>0</v>
      </c>
      <c r="P30" s="73">
        <f>SUM(P6:P29)</f>
        <v>256800</v>
      </c>
      <c r="Q30" s="73">
        <f t="shared" si="5"/>
        <v>0</v>
      </c>
      <c r="R30" s="73">
        <f t="shared" si="5"/>
        <v>0</v>
      </c>
      <c r="S30" s="73">
        <f>SUM(S6:S29)</f>
        <v>8953320</v>
      </c>
      <c r="T30" s="74"/>
      <c r="U30" s="54"/>
      <c r="V30" s="54"/>
      <c r="W30" s="54"/>
      <c r="X30" s="55"/>
      <c r="Y30" s="54"/>
      <c r="Z30" s="54"/>
      <c r="AA30" s="54"/>
      <c r="AB30" s="54"/>
      <c r="AC30" s="100"/>
    </row>
    <row r="31" spans="1:29" s="66" customFormat="1" x14ac:dyDescent="0.5">
      <c r="A31" s="61"/>
      <c r="B31" s="67" t="s">
        <v>136</v>
      </c>
      <c r="C31" s="63"/>
      <c r="D31" s="63"/>
      <c r="E31" s="64"/>
      <c r="F31" s="64"/>
      <c r="G31" s="64"/>
      <c r="H31" s="64"/>
      <c r="I31" s="64"/>
      <c r="J31" s="64"/>
      <c r="K31" s="65"/>
      <c r="L31" s="65"/>
      <c r="M31" s="65"/>
      <c r="N31" s="64"/>
      <c r="O31" s="64"/>
      <c r="P31" s="64"/>
      <c r="Q31" s="64"/>
      <c r="R31" s="64"/>
      <c r="S31" s="64"/>
      <c r="T31" s="62"/>
      <c r="U31" s="54"/>
      <c r="V31" s="54"/>
      <c r="W31" s="54"/>
      <c r="X31" s="55"/>
      <c r="Y31" s="54"/>
      <c r="Z31" s="54"/>
      <c r="AA31" s="54"/>
      <c r="AB31" s="54"/>
      <c r="AC31" s="100"/>
    </row>
    <row r="32" spans="1:29" s="66" customFormat="1" x14ac:dyDescent="0.5">
      <c r="A32" s="61">
        <v>24</v>
      </c>
      <c r="B32" s="62" t="s">
        <v>537</v>
      </c>
      <c r="C32" s="63"/>
      <c r="D32" s="63"/>
      <c r="E32" s="64">
        <v>1</v>
      </c>
      <c r="F32" s="64">
        <v>1</v>
      </c>
      <c r="G32" s="64">
        <f>(U32+V32+W126+W32)*X32*12</f>
        <v>232920</v>
      </c>
      <c r="H32" s="64">
        <v>1</v>
      </c>
      <c r="I32" s="64">
        <v>1</v>
      </c>
      <c r="J32" s="64">
        <v>1</v>
      </c>
      <c r="K32" s="65" t="s">
        <v>69</v>
      </c>
      <c r="L32" s="65" t="s">
        <v>69</v>
      </c>
      <c r="M32" s="65" t="s">
        <v>69</v>
      </c>
      <c r="N32" s="64"/>
      <c r="O32" s="64"/>
      <c r="P32" s="64">
        <f t="shared" ref="P32:P36" si="6">(Y32-U32)*12*X32</f>
        <v>7560</v>
      </c>
      <c r="Q32" s="64"/>
      <c r="R32" s="64"/>
      <c r="S32" s="64">
        <f t="shared" ref="S32:S36" si="7">G32+P32</f>
        <v>240480</v>
      </c>
      <c r="T32" s="203" t="s">
        <v>538</v>
      </c>
      <c r="U32" s="54">
        <v>19410</v>
      </c>
      <c r="V32" s="54"/>
      <c r="W32" s="54"/>
      <c r="X32" s="55">
        <v>1</v>
      </c>
      <c r="Y32" s="54">
        <v>20040</v>
      </c>
      <c r="Z32" s="54">
        <f t="shared" ref="Z32:Z36" si="8">(Y32-U32)</f>
        <v>630</v>
      </c>
      <c r="AA32" s="54"/>
      <c r="AB32" s="54"/>
      <c r="AC32" s="100"/>
    </row>
    <row r="33" spans="1:30" s="66" customFormat="1" x14ac:dyDescent="0.5">
      <c r="A33" s="61">
        <v>25</v>
      </c>
      <c r="B33" s="62" t="s">
        <v>97</v>
      </c>
      <c r="C33" s="63"/>
      <c r="D33" s="63"/>
      <c r="E33" s="64">
        <v>1</v>
      </c>
      <c r="F33" s="64">
        <v>1</v>
      </c>
      <c r="G33" s="64">
        <f>(U33+V33+W128+W33)*X33*12</f>
        <v>221760</v>
      </c>
      <c r="H33" s="64">
        <v>1</v>
      </c>
      <c r="I33" s="64">
        <v>1</v>
      </c>
      <c r="J33" s="64">
        <v>1</v>
      </c>
      <c r="K33" s="65" t="s">
        <v>69</v>
      </c>
      <c r="L33" s="65" t="s">
        <v>69</v>
      </c>
      <c r="M33" s="65" t="s">
        <v>69</v>
      </c>
      <c r="N33" s="64"/>
      <c r="O33" s="64"/>
      <c r="P33" s="64">
        <f t="shared" si="6"/>
        <v>7440</v>
      </c>
      <c r="Q33" s="64"/>
      <c r="R33" s="64"/>
      <c r="S33" s="64">
        <f t="shared" si="7"/>
        <v>229200</v>
      </c>
      <c r="T33" s="203" t="s">
        <v>541</v>
      </c>
      <c r="U33" s="54">
        <v>18480</v>
      </c>
      <c r="V33" s="54"/>
      <c r="W33" s="54"/>
      <c r="X33" s="55">
        <v>1</v>
      </c>
      <c r="Y33" s="54">
        <v>19100</v>
      </c>
      <c r="Z33" s="54">
        <f t="shared" si="8"/>
        <v>620</v>
      </c>
      <c r="AA33" s="54"/>
      <c r="AB33" s="54"/>
      <c r="AC33" s="100"/>
    </row>
    <row r="34" spans="1:30" s="66" customFormat="1" x14ac:dyDescent="0.5">
      <c r="A34" s="61">
        <v>26</v>
      </c>
      <c r="B34" s="62" t="s">
        <v>97</v>
      </c>
      <c r="C34" s="63"/>
      <c r="D34" s="63"/>
      <c r="E34" s="64">
        <v>1</v>
      </c>
      <c r="F34" s="64">
        <v>1</v>
      </c>
      <c r="G34" s="64">
        <f>(U34+V34+W129+W34)*X34*12</f>
        <v>192360</v>
      </c>
      <c r="H34" s="64">
        <v>1</v>
      </c>
      <c r="I34" s="64">
        <v>1</v>
      </c>
      <c r="J34" s="64">
        <v>1</v>
      </c>
      <c r="K34" s="65" t="s">
        <v>69</v>
      </c>
      <c r="L34" s="65" t="s">
        <v>69</v>
      </c>
      <c r="M34" s="65" t="s">
        <v>69</v>
      </c>
      <c r="N34" s="64"/>
      <c r="O34" s="64"/>
      <c r="P34" s="64">
        <f t="shared" si="6"/>
        <v>7440</v>
      </c>
      <c r="Q34" s="64"/>
      <c r="R34" s="64"/>
      <c r="S34" s="64">
        <f t="shared" si="7"/>
        <v>199800</v>
      </c>
      <c r="T34" s="203" t="s">
        <v>543</v>
      </c>
      <c r="U34" s="54">
        <v>16030</v>
      </c>
      <c r="V34" s="54"/>
      <c r="W34" s="54"/>
      <c r="X34" s="55">
        <v>1</v>
      </c>
      <c r="Y34" s="54">
        <v>16650</v>
      </c>
      <c r="Z34" s="54">
        <f t="shared" si="8"/>
        <v>620</v>
      </c>
      <c r="AA34" s="54"/>
      <c r="AB34" s="54"/>
      <c r="AC34" s="100"/>
    </row>
    <row r="35" spans="1:30" s="66" customFormat="1" x14ac:dyDescent="0.5">
      <c r="A35" s="61">
        <v>27</v>
      </c>
      <c r="B35" s="62" t="s">
        <v>110</v>
      </c>
      <c r="C35" s="63"/>
      <c r="D35" s="63"/>
      <c r="E35" s="64">
        <v>1</v>
      </c>
      <c r="F35" s="64">
        <v>1</v>
      </c>
      <c r="G35" s="64">
        <f>(U35+V35+W146+W35)*X35*12</f>
        <v>159720</v>
      </c>
      <c r="H35" s="64">
        <v>1</v>
      </c>
      <c r="I35" s="64">
        <v>1</v>
      </c>
      <c r="J35" s="64">
        <v>1</v>
      </c>
      <c r="K35" s="65" t="s">
        <v>69</v>
      </c>
      <c r="L35" s="65" t="s">
        <v>69</v>
      </c>
      <c r="M35" s="65" t="s">
        <v>69</v>
      </c>
      <c r="N35" s="64"/>
      <c r="O35" s="64"/>
      <c r="P35" s="64">
        <f t="shared" si="6"/>
        <v>8640</v>
      </c>
      <c r="Q35" s="64"/>
      <c r="R35" s="64"/>
      <c r="S35" s="64">
        <f t="shared" si="7"/>
        <v>168360</v>
      </c>
      <c r="T35" s="203" t="s">
        <v>545</v>
      </c>
      <c r="U35" s="54">
        <v>13310</v>
      </c>
      <c r="V35" s="54"/>
      <c r="W35" s="54"/>
      <c r="X35" s="55">
        <v>1</v>
      </c>
      <c r="Y35" s="54">
        <v>14030</v>
      </c>
      <c r="Z35" s="54">
        <f t="shared" si="8"/>
        <v>720</v>
      </c>
      <c r="AA35" s="54"/>
      <c r="AB35" s="54"/>
      <c r="AC35" s="100"/>
    </row>
    <row r="36" spans="1:30" s="66" customFormat="1" x14ac:dyDescent="0.5">
      <c r="A36" s="61">
        <v>28</v>
      </c>
      <c r="B36" s="75" t="s">
        <v>180</v>
      </c>
      <c r="C36" s="63"/>
      <c r="D36" s="63"/>
      <c r="E36" s="64">
        <v>1</v>
      </c>
      <c r="F36" s="64">
        <v>1</v>
      </c>
      <c r="G36" s="64">
        <f>(U36+V36+W148+W36)*X36*12</f>
        <v>229200</v>
      </c>
      <c r="H36" s="64">
        <v>1</v>
      </c>
      <c r="I36" s="64">
        <v>1</v>
      </c>
      <c r="J36" s="64">
        <v>1</v>
      </c>
      <c r="K36" s="65" t="s">
        <v>69</v>
      </c>
      <c r="L36" s="65" t="s">
        <v>69</v>
      </c>
      <c r="M36" s="65" t="s">
        <v>69</v>
      </c>
      <c r="N36" s="64"/>
      <c r="O36" s="64"/>
      <c r="P36" s="64">
        <f t="shared" si="6"/>
        <v>7440</v>
      </c>
      <c r="Q36" s="64"/>
      <c r="R36" s="64"/>
      <c r="S36" s="64">
        <f t="shared" si="7"/>
        <v>236640</v>
      </c>
      <c r="T36" s="203" t="s">
        <v>547</v>
      </c>
      <c r="U36" s="54">
        <v>19100</v>
      </c>
      <c r="V36" s="54"/>
      <c r="W36" s="54"/>
      <c r="X36" s="55">
        <v>1</v>
      </c>
      <c r="Y36" s="54">
        <v>19720</v>
      </c>
      <c r="Z36" s="54">
        <f t="shared" si="8"/>
        <v>620</v>
      </c>
      <c r="AA36" s="54"/>
      <c r="AB36" s="54"/>
      <c r="AC36" s="100"/>
    </row>
    <row r="37" spans="1:30" s="66" customFormat="1" x14ac:dyDescent="0.5">
      <c r="A37" s="70"/>
      <c r="B37" s="71" t="s">
        <v>62</v>
      </c>
      <c r="C37" s="72"/>
      <c r="D37" s="72"/>
      <c r="E37" s="73">
        <f>SUM(E32:E36)</f>
        <v>5</v>
      </c>
      <c r="F37" s="73">
        <f t="shared" ref="F37:R37" si="9">SUM(F32:F36)</f>
        <v>5</v>
      </c>
      <c r="G37" s="73">
        <f>SUM(G32:G36)</f>
        <v>1035960</v>
      </c>
      <c r="H37" s="73">
        <f t="shared" si="9"/>
        <v>5</v>
      </c>
      <c r="I37" s="73">
        <f t="shared" si="9"/>
        <v>5</v>
      </c>
      <c r="J37" s="73">
        <f t="shared" si="9"/>
        <v>5</v>
      </c>
      <c r="K37" s="73">
        <f t="shared" si="9"/>
        <v>0</v>
      </c>
      <c r="L37" s="73">
        <f t="shared" si="9"/>
        <v>0</v>
      </c>
      <c r="M37" s="73">
        <f t="shared" si="9"/>
        <v>0</v>
      </c>
      <c r="N37" s="73">
        <f t="shared" si="9"/>
        <v>0</v>
      </c>
      <c r="O37" s="73">
        <f t="shared" si="9"/>
        <v>0</v>
      </c>
      <c r="P37" s="73">
        <f>SUM(P32:P36)</f>
        <v>38520</v>
      </c>
      <c r="Q37" s="73">
        <f t="shared" si="9"/>
        <v>0</v>
      </c>
      <c r="R37" s="73">
        <f t="shared" si="9"/>
        <v>0</v>
      </c>
      <c r="S37" s="73">
        <f>SUM(S32:S36)</f>
        <v>1074480</v>
      </c>
      <c r="T37" s="74"/>
      <c r="U37" s="54"/>
      <c r="V37" s="54"/>
      <c r="W37" s="54"/>
      <c r="X37" s="55"/>
      <c r="Y37" s="54"/>
      <c r="Z37" s="54"/>
      <c r="AA37" s="54"/>
      <c r="AB37" s="54"/>
      <c r="AC37" s="100"/>
    </row>
    <row r="38" spans="1:30" s="66" customFormat="1" x14ac:dyDescent="0.5">
      <c r="A38" s="61"/>
      <c r="B38" s="67" t="s">
        <v>81</v>
      </c>
      <c r="C38" s="63"/>
      <c r="D38" s="63"/>
      <c r="E38" s="64"/>
      <c r="F38" s="64"/>
      <c r="G38" s="64"/>
      <c r="H38" s="64"/>
      <c r="I38" s="64"/>
      <c r="J38" s="64"/>
      <c r="K38" s="65"/>
      <c r="L38" s="65"/>
      <c r="M38" s="65"/>
      <c r="N38" s="64"/>
      <c r="O38" s="64"/>
      <c r="P38" s="64"/>
      <c r="Q38" s="64"/>
      <c r="R38" s="64"/>
      <c r="S38" s="64"/>
      <c r="T38" s="62"/>
      <c r="U38" s="54"/>
      <c r="V38" s="54"/>
      <c r="W38" s="54"/>
      <c r="X38" s="55"/>
      <c r="Y38" s="54"/>
      <c r="Z38" s="54"/>
      <c r="AA38" s="54"/>
      <c r="AB38" s="54"/>
      <c r="AC38" s="100"/>
    </row>
    <row r="39" spans="1:30" s="66" customFormat="1" x14ac:dyDescent="0.5">
      <c r="A39" s="61">
        <v>29</v>
      </c>
      <c r="B39" s="62" t="s">
        <v>551</v>
      </c>
      <c r="C39" s="63"/>
      <c r="D39" s="63"/>
      <c r="E39" s="64">
        <v>1</v>
      </c>
      <c r="F39" s="64">
        <v>1</v>
      </c>
      <c r="G39" s="64">
        <f>(U39+V39+W150+W39)*X39*12</f>
        <v>273960</v>
      </c>
      <c r="H39" s="64">
        <v>1</v>
      </c>
      <c r="I39" s="64">
        <v>1</v>
      </c>
      <c r="J39" s="64">
        <v>1</v>
      </c>
      <c r="K39" s="65" t="s">
        <v>69</v>
      </c>
      <c r="L39" s="65" t="s">
        <v>69</v>
      </c>
      <c r="M39" s="65" t="s">
        <v>69</v>
      </c>
      <c r="N39" s="64"/>
      <c r="O39" s="64"/>
      <c r="P39" s="64">
        <f t="shared" ref="P39:P63" si="10">(Y39-U39)*12*X39</f>
        <v>8280</v>
      </c>
      <c r="Q39" s="64"/>
      <c r="R39" s="64"/>
      <c r="S39" s="64">
        <f t="shared" ref="S39:S63" si="11">G39+P39</f>
        <v>282240</v>
      </c>
      <c r="T39" s="203" t="s">
        <v>552</v>
      </c>
      <c r="U39" s="54">
        <v>17230</v>
      </c>
      <c r="V39" s="54"/>
      <c r="W39" s="54"/>
      <c r="X39" s="55">
        <v>1</v>
      </c>
      <c r="Y39" s="54">
        <f t="shared" ref="Y39:Y44" si="12">U39+AB39</f>
        <v>17920</v>
      </c>
      <c r="Z39" s="54">
        <f t="shared" ref="Z39:Z63" si="13">(Y39-U39)</f>
        <v>690</v>
      </c>
      <c r="AA39" s="54">
        <f t="shared" ref="AA39:AA44" si="14">U39*4/100</f>
        <v>689.2</v>
      </c>
      <c r="AB39" s="54">
        <v>690</v>
      </c>
      <c r="AC39" s="100"/>
    </row>
    <row r="40" spans="1:30" s="66" customFormat="1" x14ac:dyDescent="0.5">
      <c r="A40" s="61">
        <v>30</v>
      </c>
      <c r="B40" s="62" t="s">
        <v>143</v>
      </c>
      <c r="C40" s="63"/>
      <c r="D40" s="63"/>
      <c r="E40" s="64">
        <v>1</v>
      </c>
      <c r="F40" s="64">
        <v>1</v>
      </c>
      <c r="G40" s="64">
        <f>(U40+V40+W152+W40)*X40*12</f>
        <v>178320</v>
      </c>
      <c r="H40" s="64">
        <v>1</v>
      </c>
      <c r="I40" s="64">
        <v>1</v>
      </c>
      <c r="J40" s="64">
        <v>1</v>
      </c>
      <c r="K40" s="65" t="s">
        <v>69</v>
      </c>
      <c r="L40" s="65" t="s">
        <v>69</v>
      </c>
      <c r="M40" s="65" t="s">
        <v>69</v>
      </c>
      <c r="N40" s="64"/>
      <c r="O40" s="64"/>
      <c r="P40" s="64">
        <f t="shared" si="10"/>
        <v>7200</v>
      </c>
      <c r="Q40" s="64"/>
      <c r="R40" s="64"/>
      <c r="S40" s="64">
        <f t="shared" si="11"/>
        <v>185520</v>
      </c>
      <c r="T40" s="203" t="s">
        <v>554</v>
      </c>
      <c r="U40" s="54">
        <v>14860</v>
      </c>
      <c r="V40" s="54"/>
      <c r="W40" s="54"/>
      <c r="X40" s="55">
        <v>1</v>
      </c>
      <c r="Y40" s="54">
        <f t="shared" si="12"/>
        <v>15460</v>
      </c>
      <c r="Z40" s="54">
        <f t="shared" si="13"/>
        <v>600</v>
      </c>
      <c r="AA40" s="54">
        <f t="shared" si="14"/>
        <v>594.4</v>
      </c>
      <c r="AB40" s="54">
        <v>600</v>
      </c>
      <c r="AC40" s="100"/>
    </row>
    <row r="41" spans="1:30" s="66" customFormat="1" x14ac:dyDescent="0.5">
      <c r="A41" s="61">
        <v>31</v>
      </c>
      <c r="B41" s="62" t="s">
        <v>556</v>
      </c>
      <c r="C41" s="63"/>
      <c r="D41" s="63"/>
      <c r="E41" s="64">
        <v>1</v>
      </c>
      <c r="F41" s="64">
        <v>1</v>
      </c>
      <c r="G41" s="64">
        <f>(U41+V41+W153+W41)*X41*12</f>
        <v>149400</v>
      </c>
      <c r="H41" s="64">
        <v>1</v>
      </c>
      <c r="I41" s="64">
        <v>1</v>
      </c>
      <c r="J41" s="64">
        <v>1</v>
      </c>
      <c r="K41" s="65" t="s">
        <v>69</v>
      </c>
      <c r="L41" s="65" t="s">
        <v>69</v>
      </c>
      <c r="M41" s="65" t="s">
        <v>69</v>
      </c>
      <c r="N41" s="64"/>
      <c r="O41" s="64"/>
      <c r="P41" s="64">
        <f t="shared" si="10"/>
        <v>6000</v>
      </c>
      <c r="Q41" s="64"/>
      <c r="R41" s="64"/>
      <c r="S41" s="64">
        <f t="shared" si="11"/>
        <v>155400</v>
      </c>
      <c r="T41" s="203" t="s">
        <v>530</v>
      </c>
      <c r="U41" s="54">
        <v>12450</v>
      </c>
      <c r="V41" s="54"/>
      <c r="W41" s="54"/>
      <c r="X41" s="55">
        <v>1</v>
      </c>
      <c r="Y41" s="54">
        <f t="shared" si="12"/>
        <v>12950</v>
      </c>
      <c r="Z41" s="54">
        <f t="shared" si="13"/>
        <v>500</v>
      </c>
      <c r="AA41" s="54">
        <f t="shared" si="14"/>
        <v>498</v>
      </c>
      <c r="AB41" s="54">
        <v>500</v>
      </c>
      <c r="AC41" s="100"/>
    </row>
    <row r="42" spans="1:30" s="66" customFormat="1" x14ac:dyDescent="0.5">
      <c r="A42" s="61">
        <v>32</v>
      </c>
      <c r="B42" s="62" t="s">
        <v>556</v>
      </c>
      <c r="C42" s="63"/>
      <c r="D42" s="63"/>
      <c r="E42" s="64">
        <v>1</v>
      </c>
      <c r="F42" s="64">
        <v>1</v>
      </c>
      <c r="G42" s="64">
        <f>(U42+V42+W154+W42)*X42*12</f>
        <v>115080</v>
      </c>
      <c r="H42" s="64">
        <v>1</v>
      </c>
      <c r="I42" s="64">
        <v>1</v>
      </c>
      <c r="J42" s="64">
        <v>1</v>
      </c>
      <c r="K42" s="65" t="s">
        <v>69</v>
      </c>
      <c r="L42" s="65" t="s">
        <v>69</v>
      </c>
      <c r="M42" s="65" t="s">
        <v>69</v>
      </c>
      <c r="N42" s="64"/>
      <c r="O42" s="64"/>
      <c r="P42" s="64">
        <f t="shared" si="10"/>
        <v>4680</v>
      </c>
      <c r="Q42" s="64"/>
      <c r="R42" s="64"/>
      <c r="S42" s="64">
        <f t="shared" si="11"/>
        <v>119760</v>
      </c>
      <c r="T42" s="203" t="s">
        <v>558</v>
      </c>
      <c r="U42" s="54">
        <v>9590</v>
      </c>
      <c r="V42" s="54"/>
      <c r="W42" s="54"/>
      <c r="X42" s="55">
        <v>1</v>
      </c>
      <c r="Y42" s="54">
        <f t="shared" si="12"/>
        <v>9980</v>
      </c>
      <c r="Z42" s="54">
        <f t="shared" si="13"/>
        <v>390</v>
      </c>
      <c r="AA42" s="54">
        <f t="shared" si="14"/>
        <v>383.6</v>
      </c>
      <c r="AB42" s="54">
        <v>390</v>
      </c>
      <c r="AC42" s="100"/>
    </row>
    <row r="43" spans="1:30" s="66" customFormat="1" x14ac:dyDescent="0.5">
      <c r="A43" s="61">
        <v>33</v>
      </c>
      <c r="B43" s="75" t="s">
        <v>180</v>
      </c>
      <c r="C43" s="63"/>
      <c r="D43" s="63"/>
      <c r="E43" s="64">
        <v>1</v>
      </c>
      <c r="F43" s="64">
        <v>1</v>
      </c>
      <c r="G43" s="64">
        <f>(U43+V43+W155+W43)*X43*12</f>
        <v>137760</v>
      </c>
      <c r="H43" s="64">
        <v>1</v>
      </c>
      <c r="I43" s="64">
        <v>1</v>
      </c>
      <c r="J43" s="64">
        <v>1</v>
      </c>
      <c r="K43" s="65" t="s">
        <v>69</v>
      </c>
      <c r="L43" s="65" t="s">
        <v>69</v>
      </c>
      <c r="M43" s="65" t="s">
        <v>69</v>
      </c>
      <c r="N43" s="64"/>
      <c r="O43" s="64"/>
      <c r="P43" s="64">
        <f t="shared" si="10"/>
        <v>5520</v>
      </c>
      <c r="Q43" s="64"/>
      <c r="R43" s="64"/>
      <c r="S43" s="64">
        <f t="shared" si="11"/>
        <v>143280</v>
      </c>
      <c r="T43" s="203" t="s">
        <v>560</v>
      </c>
      <c r="U43" s="54">
        <v>11480</v>
      </c>
      <c r="V43" s="54"/>
      <c r="W43" s="54"/>
      <c r="X43" s="55">
        <v>1</v>
      </c>
      <c r="Y43" s="54">
        <f t="shared" si="12"/>
        <v>11940</v>
      </c>
      <c r="Z43" s="54">
        <f t="shared" si="13"/>
        <v>460</v>
      </c>
      <c r="AA43" s="54">
        <f t="shared" si="14"/>
        <v>459.2</v>
      </c>
      <c r="AB43" s="54">
        <v>460</v>
      </c>
      <c r="AC43" s="100"/>
    </row>
    <row r="44" spans="1:30" s="66" customFormat="1" x14ac:dyDescent="0.5">
      <c r="A44" s="61">
        <v>34</v>
      </c>
      <c r="B44" s="62" t="s">
        <v>562</v>
      </c>
      <c r="C44" s="63"/>
      <c r="D44" s="63"/>
      <c r="E44" s="64">
        <v>1</v>
      </c>
      <c r="F44" s="64">
        <v>1</v>
      </c>
      <c r="G44" s="64">
        <f t="shared" ref="G44:G53" si="15">(U44+V44+W157+W44)*X44*12</f>
        <v>143760</v>
      </c>
      <c r="H44" s="64">
        <v>1</v>
      </c>
      <c r="I44" s="64">
        <v>1</v>
      </c>
      <c r="J44" s="64">
        <v>1</v>
      </c>
      <c r="K44" s="65" t="s">
        <v>69</v>
      </c>
      <c r="L44" s="65" t="s">
        <v>69</v>
      </c>
      <c r="M44" s="65" t="s">
        <v>69</v>
      </c>
      <c r="N44" s="64"/>
      <c r="O44" s="64"/>
      <c r="P44" s="64">
        <f t="shared" si="10"/>
        <v>5760</v>
      </c>
      <c r="Q44" s="64"/>
      <c r="R44" s="64"/>
      <c r="S44" s="64">
        <f t="shared" si="11"/>
        <v>149520</v>
      </c>
      <c r="T44" s="203" t="s">
        <v>563</v>
      </c>
      <c r="U44" s="54">
        <v>11980</v>
      </c>
      <c r="V44" s="54"/>
      <c r="W44" s="54"/>
      <c r="X44" s="55">
        <v>1</v>
      </c>
      <c r="Y44" s="54">
        <f t="shared" si="12"/>
        <v>12460</v>
      </c>
      <c r="Z44" s="54">
        <f t="shared" si="13"/>
        <v>480</v>
      </c>
      <c r="AA44" s="54">
        <f t="shared" si="14"/>
        <v>479.2</v>
      </c>
      <c r="AB44" s="54">
        <v>480</v>
      </c>
      <c r="AC44" s="100"/>
    </row>
    <row r="45" spans="1:30" s="66" customFormat="1" x14ac:dyDescent="0.5">
      <c r="A45" s="61">
        <v>35</v>
      </c>
      <c r="B45" s="62" t="s">
        <v>110</v>
      </c>
      <c r="C45" s="63"/>
      <c r="D45" s="63"/>
      <c r="E45" s="64">
        <v>1</v>
      </c>
      <c r="F45" s="64">
        <v>1</v>
      </c>
      <c r="G45" s="64">
        <f t="shared" si="15"/>
        <v>108000</v>
      </c>
      <c r="H45" s="64">
        <v>1</v>
      </c>
      <c r="I45" s="64">
        <v>1</v>
      </c>
      <c r="J45" s="64">
        <v>1</v>
      </c>
      <c r="K45" s="65" t="s">
        <v>69</v>
      </c>
      <c r="L45" s="65" t="s">
        <v>69</v>
      </c>
      <c r="M45" s="65" t="s">
        <v>69</v>
      </c>
      <c r="N45" s="64"/>
      <c r="O45" s="64"/>
      <c r="P45" s="64">
        <f t="shared" si="10"/>
        <v>0</v>
      </c>
      <c r="Q45" s="64"/>
      <c r="R45" s="64"/>
      <c r="S45" s="64">
        <f t="shared" si="11"/>
        <v>108000</v>
      </c>
      <c r="T45" s="203" t="s">
        <v>536</v>
      </c>
      <c r="U45" s="54">
        <v>9000</v>
      </c>
      <c r="V45" s="54"/>
      <c r="W45" s="54"/>
      <c r="X45" s="55">
        <v>1</v>
      </c>
      <c r="Y45" s="54">
        <v>9000</v>
      </c>
      <c r="Z45" s="54">
        <f t="shared" si="13"/>
        <v>0</v>
      </c>
      <c r="AA45" s="54"/>
      <c r="AB45" s="54"/>
      <c r="AC45" s="100"/>
      <c r="AD45" s="293"/>
    </row>
    <row r="46" spans="1:30" s="66" customFormat="1" x14ac:dyDescent="0.5">
      <c r="A46" s="61">
        <v>36</v>
      </c>
      <c r="B46" s="62" t="s">
        <v>110</v>
      </c>
      <c r="C46" s="63"/>
      <c r="D46" s="63"/>
      <c r="E46" s="64">
        <v>1</v>
      </c>
      <c r="F46" s="64">
        <v>1</v>
      </c>
      <c r="G46" s="64">
        <f t="shared" si="15"/>
        <v>108000</v>
      </c>
      <c r="H46" s="64">
        <v>1</v>
      </c>
      <c r="I46" s="64">
        <v>1</v>
      </c>
      <c r="J46" s="64">
        <v>1</v>
      </c>
      <c r="K46" s="65" t="s">
        <v>69</v>
      </c>
      <c r="L46" s="65" t="s">
        <v>69</v>
      </c>
      <c r="M46" s="65" t="s">
        <v>69</v>
      </c>
      <c r="N46" s="64"/>
      <c r="O46" s="64"/>
      <c r="P46" s="64">
        <f t="shared" si="10"/>
        <v>0</v>
      </c>
      <c r="Q46" s="64"/>
      <c r="R46" s="64"/>
      <c r="S46" s="64">
        <f t="shared" si="11"/>
        <v>108000</v>
      </c>
      <c r="T46" s="204" t="s">
        <v>542</v>
      </c>
      <c r="U46" s="54">
        <v>9000</v>
      </c>
      <c r="V46" s="54"/>
      <c r="W46" s="54"/>
      <c r="X46" s="55">
        <v>1</v>
      </c>
      <c r="Y46" s="54">
        <v>9000</v>
      </c>
      <c r="Z46" s="54">
        <f t="shared" si="13"/>
        <v>0</v>
      </c>
      <c r="AA46" s="54"/>
      <c r="AB46" s="54"/>
      <c r="AC46" s="100"/>
      <c r="AD46" s="293"/>
    </row>
    <row r="47" spans="1:30" s="66" customFormat="1" x14ac:dyDescent="0.5">
      <c r="A47" s="61">
        <v>37</v>
      </c>
      <c r="B47" s="62" t="s">
        <v>110</v>
      </c>
      <c r="C47" s="63"/>
      <c r="D47" s="63"/>
      <c r="E47" s="64">
        <v>1</v>
      </c>
      <c r="F47" s="64">
        <v>1</v>
      </c>
      <c r="G47" s="64">
        <f t="shared" si="15"/>
        <v>108000</v>
      </c>
      <c r="H47" s="64">
        <v>1</v>
      </c>
      <c r="I47" s="64">
        <v>1</v>
      </c>
      <c r="J47" s="64">
        <v>1</v>
      </c>
      <c r="K47" s="65" t="s">
        <v>69</v>
      </c>
      <c r="L47" s="65" t="s">
        <v>69</v>
      </c>
      <c r="M47" s="65" t="s">
        <v>69</v>
      </c>
      <c r="N47" s="64"/>
      <c r="O47" s="64"/>
      <c r="P47" s="64">
        <f t="shared" si="10"/>
        <v>0</v>
      </c>
      <c r="Q47" s="64"/>
      <c r="R47" s="64"/>
      <c r="S47" s="64">
        <f t="shared" si="11"/>
        <v>108000</v>
      </c>
      <c r="T47" s="203" t="s">
        <v>540</v>
      </c>
      <c r="U47" s="54">
        <v>9000</v>
      </c>
      <c r="V47" s="54"/>
      <c r="W47" s="54"/>
      <c r="X47" s="55">
        <v>1</v>
      </c>
      <c r="Y47" s="54">
        <v>9000</v>
      </c>
      <c r="Z47" s="54">
        <f t="shared" si="13"/>
        <v>0</v>
      </c>
      <c r="AA47" s="54"/>
      <c r="AB47" s="54"/>
      <c r="AC47" s="100"/>
      <c r="AD47" s="293"/>
    </row>
    <row r="48" spans="1:30" s="66" customFormat="1" x14ac:dyDescent="0.5">
      <c r="A48" s="61">
        <v>38</v>
      </c>
      <c r="B48" s="62" t="s">
        <v>110</v>
      </c>
      <c r="C48" s="63"/>
      <c r="D48" s="63"/>
      <c r="E48" s="64">
        <v>1</v>
      </c>
      <c r="F48" s="64">
        <v>1</v>
      </c>
      <c r="G48" s="64">
        <f t="shared" si="15"/>
        <v>108000</v>
      </c>
      <c r="H48" s="64">
        <v>1</v>
      </c>
      <c r="I48" s="64">
        <v>1</v>
      </c>
      <c r="J48" s="64">
        <v>1</v>
      </c>
      <c r="K48" s="65" t="s">
        <v>69</v>
      </c>
      <c r="L48" s="65" t="s">
        <v>69</v>
      </c>
      <c r="M48" s="65" t="s">
        <v>69</v>
      </c>
      <c r="N48" s="64"/>
      <c r="O48" s="64"/>
      <c r="P48" s="64">
        <f t="shared" si="10"/>
        <v>0</v>
      </c>
      <c r="Q48" s="64"/>
      <c r="R48" s="64"/>
      <c r="S48" s="64">
        <f t="shared" si="11"/>
        <v>108000</v>
      </c>
      <c r="T48" s="203" t="s">
        <v>544</v>
      </c>
      <c r="U48" s="54">
        <v>9000</v>
      </c>
      <c r="V48" s="54"/>
      <c r="W48" s="54"/>
      <c r="X48" s="55">
        <v>1</v>
      </c>
      <c r="Y48" s="54">
        <v>9000</v>
      </c>
      <c r="Z48" s="54">
        <f t="shared" si="13"/>
        <v>0</v>
      </c>
      <c r="AA48" s="54"/>
      <c r="AB48" s="54"/>
      <c r="AC48" s="100"/>
      <c r="AD48" s="294"/>
    </row>
    <row r="49" spans="1:30" s="66" customFormat="1" x14ac:dyDescent="0.5">
      <c r="A49" s="61">
        <v>39</v>
      </c>
      <c r="B49" s="62" t="s">
        <v>110</v>
      </c>
      <c r="C49" s="63"/>
      <c r="D49" s="63"/>
      <c r="E49" s="64">
        <v>1</v>
      </c>
      <c r="F49" s="64">
        <v>0</v>
      </c>
      <c r="G49" s="64">
        <f t="shared" si="15"/>
        <v>108000</v>
      </c>
      <c r="H49" s="64">
        <v>1</v>
      </c>
      <c r="I49" s="64">
        <v>1</v>
      </c>
      <c r="J49" s="64">
        <v>1</v>
      </c>
      <c r="K49" s="65" t="s">
        <v>69</v>
      </c>
      <c r="L49" s="65" t="s">
        <v>69</v>
      </c>
      <c r="M49" s="65" t="s">
        <v>69</v>
      </c>
      <c r="N49" s="64"/>
      <c r="O49" s="64"/>
      <c r="P49" s="64">
        <f t="shared" si="10"/>
        <v>0</v>
      </c>
      <c r="Q49" s="64"/>
      <c r="R49" s="64"/>
      <c r="S49" s="64">
        <f t="shared" si="11"/>
        <v>108000</v>
      </c>
      <c r="T49" s="300" t="s">
        <v>73</v>
      </c>
      <c r="U49" s="54">
        <v>9000</v>
      </c>
      <c r="V49" s="54"/>
      <c r="W49" s="54"/>
      <c r="X49" s="55">
        <v>1</v>
      </c>
      <c r="Y49" s="54">
        <v>9000</v>
      </c>
      <c r="Z49" s="54">
        <f t="shared" si="13"/>
        <v>0</v>
      </c>
      <c r="AA49" s="54"/>
      <c r="AB49" s="54"/>
      <c r="AC49" s="100"/>
      <c r="AD49" s="293"/>
    </row>
    <row r="50" spans="1:30" s="66" customFormat="1" x14ac:dyDescent="0.5">
      <c r="A50" s="61">
        <v>40</v>
      </c>
      <c r="B50" s="62" t="s">
        <v>186</v>
      </c>
      <c r="C50" s="63"/>
      <c r="D50" s="63"/>
      <c r="E50" s="64">
        <v>1</v>
      </c>
      <c r="F50" s="64">
        <v>1</v>
      </c>
      <c r="G50" s="64">
        <f t="shared" si="15"/>
        <v>108000</v>
      </c>
      <c r="H50" s="64">
        <v>1</v>
      </c>
      <c r="I50" s="64">
        <v>1</v>
      </c>
      <c r="J50" s="64">
        <v>1</v>
      </c>
      <c r="K50" s="65" t="s">
        <v>69</v>
      </c>
      <c r="L50" s="65" t="s">
        <v>69</v>
      </c>
      <c r="M50" s="65" t="s">
        <v>69</v>
      </c>
      <c r="N50" s="64"/>
      <c r="O50" s="64"/>
      <c r="P50" s="64">
        <f t="shared" si="10"/>
        <v>0</v>
      </c>
      <c r="Q50" s="64"/>
      <c r="R50" s="64"/>
      <c r="S50" s="64">
        <f t="shared" si="11"/>
        <v>108000</v>
      </c>
      <c r="T50" s="205" t="s">
        <v>561</v>
      </c>
      <c r="U50" s="54">
        <v>9000</v>
      </c>
      <c r="V50" s="54"/>
      <c r="W50" s="54"/>
      <c r="X50" s="55">
        <v>1</v>
      </c>
      <c r="Y50" s="54">
        <v>9000</v>
      </c>
      <c r="Z50" s="54">
        <f t="shared" si="13"/>
        <v>0</v>
      </c>
      <c r="AA50" s="54"/>
      <c r="AB50" s="54"/>
      <c r="AC50" s="100"/>
      <c r="AD50" s="293"/>
    </row>
    <row r="51" spans="1:30" s="66" customFormat="1" x14ac:dyDescent="0.5">
      <c r="A51" s="61">
        <v>41</v>
      </c>
      <c r="B51" s="62" t="s">
        <v>186</v>
      </c>
      <c r="C51" s="63"/>
      <c r="D51" s="63"/>
      <c r="E51" s="64">
        <v>1</v>
      </c>
      <c r="F51" s="64">
        <v>1</v>
      </c>
      <c r="G51" s="64">
        <f t="shared" si="15"/>
        <v>108000</v>
      </c>
      <c r="H51" s="64">
        <v>1</v>
      </c>
      <c r="I51" s="64">
        <v>1</v>
      </c>
      <c r="J51" s="64">
        <v>1</v>
      </c>
      <c r="K51" s="65" t="s">
        <v>69</v>
      </c>
      <c r="L51" s="65" t="s">
        <v>69</v>
      </c>
      <c r="M51" s="65" t="s">
        <v>69</v>
      </c>
      <c r="N51" s="64"/>
      <c r="O51" s="64"/>
      <c r="P51" s="64">
        <f t="shared" si="10"/>
        <v>0</v>
      </c>
      <c r="Q51" s="64"/>
      <c r="R51" s="64"/>
      <c r="S51" s="64">
        <f t="shared" si="11"/>
        <v>108000</v>
      </c>
      <c r="T51" s="203" t="s">
        <v>549</v>
      </c>
      <c r="U51" s="54">
        <v>9000</v>
      </c>
      <c r="V51" s="54"/>
      <c r="W51" s="54"/>
      <c r="X51" s="55">
        <v>1</v>
      </c>
      <c r="Y51" s="54">
        <v>9000</v>
      </c>
      <c r="Z51" s="54">
        <f t="shared" si="13"/>
        <v>0</v>
      </c>
      <c r="AA51" s="54"/>
      <c r="AB51" s="54"/>
      <c r="AC51" s="100"/>
      <c r="AD51" s="293"/>
    </row>
    <row r="52" spans="1:30" s="66" customFormat="1" x14ac:dyDescent="0.5">
      <c r="A52" s="61">
        <v>42</v>
      </c>
      <c r="B52" s="62" t="s">
        <v>186</v>
      </c>
      <c r="C52" s="63"/>
      <c r="D52" s="63"/>
      <c r="E52" s="64">
        <v>1</v>
      </c>
      <c r="F52" s="64">
        <v>1</v>
      </c>
      <c r="G52" s="64">
        <f t="shared" si="15"/>
        <v>108000</v>
      </c>
      <c r="H52" s="64">
        <v>1</v>
      </c>
      <c r="I52" s="64">
        <v>1</v>
      </c>
      <c r="J52" s="64">
        <v>1</v>
      </c>
      <c r="K52" s="65" t="s">
        <v>69</v>
      </c>
      <c r="L52" s="65" t="s">
        <v>69</v>
      </c>
      <c r="M52" s="65" t="s">
        <v>69</v>
      </c>
      <c r="N52" s="64"/>
      <c r="O52" s="64"/>
      <c r="P52" s="64">
        <f t="shared" si="10"/>
        <v>0</v>
      </c>
      <c r="Q52" s="64"/>
      <c r="R52" s="64"/>
      <c r="S52" s="64">
        <f t="shared" si="11"/>
        <v>108000</v>
      </c>
      <c r="T52" s="203" t="s">
        <v>555</v>
      </c>
      <c r="U52" s="54">
        <v>9000</v>
      </c>
      <c r="V52" s="54"/>
      <c r="W52" s="54"/>
      <c r="X52" s="55">
        <v>1</v>
      </c>
      <c r="Y52" s="54">
        <v>9000</v>
      </c>
      <c r="Z52" s="54">
        <f t="shared" si="13"/>
        <v>0</v>
      </c>
      <c r="AA52" s="54"/>
      <c r="AB52" s="54"/>
      <c r="AC52" s="100"/>
      <c r="AD52" s="293"/>
    </row>
    <row r="53" spans="1:30" s="66" customFormat="1" x14ac:dyDescent="0.5">
      <c r="A53" s="61">
        <v>43</v>
      </c>
      <c r="B53" s="62" t="s">
        <v>186</v>
      </c>
      <c r="C53" s="63"/>
      <c r="D53" s="63"/>
      <c r="E53" s="64">
        <v>1</v>
      </c>
      <c r="F53" s="64">
        <v>1</v>
      </c>
      <c r="G53" s="64">
        <f t="shared" si="15"/>
        <v>108000</v>
      </c>
      <c r="H53" s="64">
        <v>1</v>
      </c>
      <c r="I53" s="64">
        <v>1</v>
      </c>
      <c r="J53" s="64">
        <v>1</v>
      </c>
      <c r="K53" s="65" t="s">
        <v>69</v>
      </c>
      <c r="L53" s="65" t="s">
        <v>69</v>
      </c>
      <c r="M53" s="65" t="s">
        <v>69</v>
      </c>
      <c r="N53" s="64"/>
      <c r="O53" s="64"/>
      <c r="P53" s="64">
        <f t="shared" si="10"/>
        <v>0</v>
      </c>
      <c r="Q53" s="64"/>
      <c r="R53" s="64"/>
      <c r="S53" s="64">
        <f t="shared" si="11"/>
        <v>108000</v>
      </c>
      <c r="T53" s="203" t="s">
        <v>553</v>
      </c>
      <c r="U53" s="54">
        <v>9000</v>
      </c>
      <c r="V53" s="54"/>
      <c r="W53" s="54"/>
      <c r="X53" s="55">
        <v>1</v>
      </c>
      <c r="Y53" s="54">
        <v>9000</v>
      </c>
      <c r="Z53" s="54">
        <f t="shared" si="13"/>
        <v>0</v>
      </c>
      <c r="AA53" s="54"/>
      <c r="AB53" s="54"/>
      <c r="AC53" s="100"/>
      <c r="AD53" s="293"/>
    </row>
    <row r="54" spans="1:30" s="66" customFormat="1" x14ac:dyDescent="0.5">
      <c r="A54" s="61">
        <v>44</v>
      </c>
      <c r="B54" s="62" t="s">
        <v>186</v>
      </c>
      <c r="C54" s="63"/>
      <c r="D54" s="63"/>
      <c r="E54" s="64">
        <v>1</v>
      </c>
      <c r="F54" s="64">
        <v>1</v>
      </c>
      <c r="G54" s="64">
        <f t="shared" ref="G54:G62" si="16">(U54+V54+W179+W54)*X54*12</f>
        <v>108000</v>
      </c>
      <c r="H54" s="64">
        <v>1</v>
      </c>
      <c r="I54" s="64">
        <v>1</v>
      </c>
      <c r="J54" s="64">
        <v>1</v>
      </c>
      <c r="K54" s="65" t="s">
        <v>69</v>
      </c>
      <c r="L54" s="65" t="s">
        <v>69</v>
      </c>
      <c r="M54" s="65" t="s">
        <v>69</v>
      </c>
      <c r="N54" s="64"/>
      <c r="O54" s="64"/>
      <c r="P54" s="64">
        <f t="shared" si="10"/>
        <v>0</v>
      </c>
      <c r="Q54" s="64"/>
      <c r="R54" s="64"/>
      <c r="S54" s="64">
        <f t="shared" si="11"/>
        <v>108000</v>
      </c>
      <c r="T54" s="203" t="s">
        <v>550</v>
      </c>
      <c r="U54" s="54">
        <v>9000</v>
      </c>
      <c r="V54" s="54"/>
      <c r="W54" s="54"/>
      <c r="X54" s="55">
        <v>1</v>
      </c>
      <c r="Y54" s="54">
        <v>9000</v>
      </c>
      <c r="Z54" s="54">
        <f t="shared" si="13"/>
        <v>0</v>
      </c>
      <c r="AA54" s="54"/>
      <c r="AB54" s="54"/>
      <c r="AC54" s="100"/>
      <c r="AD54" s="293"/>
    </row>
    <row r="55" spans="1:30" s="66" customFormat="1" x14ac:dyDescent="0.5">
      <c r="A55" s="61">
        <v>45</v>
      </c>
      <c r="B55" s="62" t="s">
        <v>186</v>
      </c>
      <c r="C55" s="63"/>
      <c r="D55" s="63"/>
      <c r="E55" s="64">
        <v>1</v>
      </c>
      <c r="F55" s="64">
        <v>1</v>
      </c>
      <c r="G55" s="64">
        <f t="shared" si="16"/>
        <v>108000</v>
      </c>
      <c r="H55" s="64">
        <v>1</v>
      </c>
      <c r="I55" s="64">
        <v>1</v>
      </c>
      <c r="J55" s="64">
        <v>1</v>
      </c>
      <c r="K55" s="65" t="s">
        <v>69</v>
      </c>
      <c r="L55" s="65"/>
      <c r="M55" s="65"/>
      <c r="N55" s="64"/>
      <c r="O55" s="64"/>
      <c r="P55" s="64">
        <f t="shared" si="10"/>
        <v>0</v>
      </c>
      <c r="Q55" s="64"/>
      <c r="R55" s="64"/>
      <c r="S55" s="64">
        <f t="shared" si="11"/>
        <v>108000</v>
      </c>
      <c r="T55" s="203" t="s">
        <v>546</v>
      </c>
      <c r="U55" s="54">
        <v>9000</v>
      </c>
      <c r="V55" s="54"/>
      <c r="W55" s="54"/>
      <c r="X55" s="55">
        <v>1</v>
      </c>
      <c r="Y55" s="54">
        <v>9000</v>
      </c>
      <c r="Z55" s="54">
        <f t="shared" si="13"/>
        <v>0</v>
      </c>
      <c r="AA55" s="54"/>
      <c r="AB55" s="54"/>
      <c r="AC55" s="100" t="s">
        <v>825</v>
      </c>
      <c r="AD55" s="293"/>
    </row>
    <row r="56" spans="1:30" s="66" customFormat="1" x14ac:dyDescent="0.5">
      <c r="A56" s="61">
        <v>46</v>
      </c>
      <c r="B56" s="62" t="s">
        <v>186</v>
      </c>
      <c r="C56" s="63"/>
      <c r="D56" s="63"/>
      <c r="E56" s="64">
        <v>1</v>
      </c>
      <c r="F56" s="64">
        <v>1</v>
      </c>
      <c r="G56" s="64">
        <f t="shared" si="16"/>
        <v>108000</v>
      </c>
      <c r="H56" s="64">
        <v>1</v>
      </c>
      <c r="I56" s="64">
        <v>1</v>
      </c>
      <c r="J56" s="64">
        <v>1</v>
      </c>
      <c r="K56" s="65" t="s">
        <v>69</v>
      </c>
      <c r="L56" s="65" t="s">
        <v>69</v>
      </c>
      <c r="M56" s="65" t="s">
        <v>69</v>
      </c>
      <c r="N56" s="64"/>
      <c r="O56" s="64"/>
      <c r="P56" s="64">
        <f t="shared" si="10"/>
        <v>0</v>
      </c>
      <c r="Q56" s="64"/>
      <c r="R56" s="64"/>
      <c r="S56" s="64">
        <f t="shared" si="11"/>
        <v>108000</v>
      </c>
      <c r="T56" s="203" t="s">
        <v>557</v>
      </c>
      <c r="U56" s="54">
        <v>9000</v>
      </c>
      <c r="V56" s="54"/>
      <c r="W56" s="54"/>
      <c r="X56" s="55">
        <v>1</v>
      </c>
      <c r="Y56" s="54">
        <v>9000</v>
      </c>
      <c r="Z56" s="54">
        <f t="shared" si="13"/>
        <v>0</v>
      </c>
      <c r="AA56" s="54"/>
      <c r="AB56" s="54"/>
      <c r="AC56" s="100"/>
      <c r="AD56" s="293"/>
    </row>
    <row r="57" spans="1:30" s="66" customFormat="1" x14ac:dyDescent="0.5">
      <c r="A57" s="61">
        <v>47</v>
      </c>
      <c r="B57" s="62" t="s">
        <v>186</v>
      </c>
      <c r="C57" s="63"/>
      <c r="D57" s="63"/>
      <c r="E57" s="64">
        <v>1</v>
      </c>
      <c r="F57" s="64">
        <v>1</v>
      </c>
      <c r="G57" s="64">
        <f t="shared" si="16"/>
        <v>175200</v>
      </c>
      <c r="H57" s="64">
        <v>1</v>
      </c>
      <c r="I57" s="64">
        <v>1</v>
      </c>
      <c r="J57" s="64">
        <v>1</v>
      </c>
      <c r="K57" s="65" t="s">
        <v>69</v>
      </c>
      <c r="L57" s="65" t="s">
        <v>69</v>
      </c>
      <c r="M57" s="65" t="s">
        <v>69</v>
      </c>
      <c r="N57" s="64"/>
      <c r="O57" s="64"/>
      <c r="P57" s="64">
        <f t="shared" si="10"/>
        <v>0</v>
      </c>
      <c r="Q57" s="64"/>
      <c r="R57" s="64"/>
      <c r="S57" s="64">
        <f t="shared" si="11"/>
        <v>175200</v>
      </c>
      <c r="T57" s="203" t="s">
        <v>548</v>
      </c>
      <c r="U57" s="54">
        <v>9000</v>
      </c>
      <c r="V57" s="54"/>
      <c r="W57" s="54"/>
      <c r="X57" s="55">
        <v>1</v>
      </c>
      <c r="Y57" s="54">
        <v>9000</v>
      </c>
      <c r="Z57" s="54">
        <f t="shared" si="13"/>
        <v>0</v>
      </c>
      <c r="AA57" s="54"/>
      <c r="AB57" s="54"/>
      <c r="AC57" s="100"/>
      <c r="AD57" s="293"/>
    </row>
    <row r="58" spans="1:30" s="66" customFormat="1" x14ac:dyDescent="0.5">
      <c r="A58" s="61">
        <v>48</v>
      </c>
      <c r="B58" s="62" t="s">
        <v>186</v>
      </c>
      <c r="C58" s="63"/>
      <c r="D58" s="63"/>
      <c r="E58" s="64">
        <v>1</v>
      </c>
      <c r="F58" s="64">
        <v>1</v>
      </c>
      <c r="G58" s="64">
        <f t="shared" si="16"/>
        <v>108000</v>
      </c>
      <c r="H58" s="64">
        <v>1</v>
      </c>
      <c r="I58" s="64">
        <v>1</v>
      </c>
      <c r="J58" s="64">
        <v>1</v>
      </c>
      <c r="K58" s="65" t="s">
        <v>69</v>
      </c>
      <c r="L58" s="65" t="s">
        <v>69</v>
      </c>
      <c r="M58" s="65" t="s">
        <v>69</v>
      </c>
      <c r="N58" s="64"/>
      <c r="O58" s="64"/>
      <c r="P58" s="64">
        <f t="shared" si="10"/>
        <v>0</v>
      </c>
      <c r="Q58" s="64"/>
      <c r="R58" s="64"/>
      <c r="S58" s="64">
        <f t="shared" si="11"/>
        <v>108000</v>
      </c>
      <c r="T58" s="203" t="s">
        <v>559</v>
      </c>
      <c r="U58" s="54">
        <v>9000</v>
      </c>
      <c r="V58" s="54"/>
      <c r="W58" s="54"/>
      <c r="X58" s="55">
        <v>1</v>
      </c>
      <c r="Y58" s="54">
        <v>9000</v>
      </c>
      <c r="Z58" s="54">
        <f t="shared" si="13"/>
        <v>0</v>
      </c>
      <c r="AA58" s="54"/>
      <c r="AB58" s="54"/>
      <c r="AC58" s="100"/>
      <c r="AD58" s="293"/>
    </row>
    <row r="59" spans="1:30" s="66" customFormat="1" x14ac:dyDescent="0.5">
      <c r="A59" s="61">
        <v>49</v>
      </c>
      <c r="B59" s="62" t="s">
        <v>186</v>
      </c>
      <c r="C59" s="63"/>
      <c r="D59" s="63"/>
      <c r="E59" s="64">
        <v>1</v>
      </c>
      <c r="F59" s="64">
        <v>1</v>
      </c>
      <c r="G59" s="64">
        <f t="shared" si="16"/>
        <v>108000</v>
      </c>
      <c r="H59" s="64">
        <v>1</v>
      </c>
      <c r="I59" s="64">
        <v>1</v>
      </c>
      <c r="J59" s="64">
        <v>1</v>
      </c>
      <c r="K59" s="65" t="s">
        <v>69</v>
      </c>
      <c r="L59" s="65" t="s">
        <v>69</v>
      </c>
      <c r="M59" s="65" t="s">
        <v>69</v>
      </c>
      <c r="N59" s="64"/>
      <c r="O59" s="64"/>
      <c r="P59" s="64">
        <f t="shared" si="10"/>
        <v>0</v>
      </c>
      <c r="Q59" s="64"/>
      <c r="R59" s="64"/>
      <c r="S59" s="64">
        <f t="shared" si="11"/>
        <v>108000</v>
      </c>
      <c r="T59" s="205" t="s">
        <v>892</v>
      </c>
      <c r="U59" s="54">
        <v>9000</v>
      </c>
      <c r="V59" s="54"/>
      <c r="W59" s="54"/>
      <c r="X59" s="55">
        <v>1</v>
      </c>
      <c r="Y59" s="54">
        <v>9000</v>
      </c>
      <c r="Z59" s="54">
        <f t="shared" si="13"/>
        <v>0</v>
      </c>
      <c r="AA59" s="54"/>
      <c r="AB59" s="54"/>
      <c r="AC59" s="100"/>
      <c r="AD59" s="295"/>
    </row>
    <row r="60" spans="1:30" s="66" customFormat="1" x14ac:dyDescent="0.5">
      <c r="A60" s="61">
        <v>50</v>
      </c>
      <c r="B60" s="62" t="s">
        <v>202</v>
      </c>
      <c r="C60" s="63"/>
      <c r="D60" s="63"/>
      <c r="E60" s="64">
        <v>1</v>
      </c>
      <c r="F60" s="64">
        <v>1</v>
      </c>
      <c r="G60" s="64">
        <f t="shared" si="16"/>
        <v>108000</v>
      </c>
      <c r="H60" s="64">
        <v>1</v>
      </c>
      <c r="I60" s="64">
        <v>1</v>
      </c>
      <c r="J60" s="64">
        <v>1</v>
      </c>
      <c r="K60" s="65" t="s">
        <v>69</v>
      </c>
      <c r="L60" s="65" t="s">
        <v>69</v>
      </c>
      <c r="M60" s="65" t="s">
        <v>69</v>
      </c>
      <c r="N60" s="64"/>
      <c r="O60" s="64"/>
      <c r="P60" s="64">
        <f t="shared" si="10"/>
        <v>0</v>
      </c>
      <c r="Q60" s="64"/>
      <c r="R60" s="64"/>
      <c r="S60" s="64">
        <f t="shared" si="11"/>
        <v>108000</v>
      </c>
      <c r="T60" s="205" t="s">
        <v>565</v>
      </c>
      <c r="U60" s="54">
        <v>9000</v>
      </c>
      <c r="V60" s="54"/>
      <c r="W60" s="54"/>
      <c r="X60" s="55">
        <v>1</v>
      </c>
      <c r="Y60" s="54">
        <v>9000</v>
      </c>
      <c r="Z60" s="54">
        <f t="shared" si="13"/>
        <v>0</v>
      </c>
      <c r="AA60" s="54"/>
      <c r="AB60" s="54"/>
      <c r="AC60" s="100"/>
      <c r="AD60" s="295"/>
    </row>
    <row r="61" spans="1:30" s="66" customFormat="1" x14ac:dyDescent="0.5">
      <c r="A61" s="61">
        <v>51</v>
      </c>
      <c r="B61" s="62" t="s">
        <v>202</v>
      </c>
      <c r="C61" s="63"/>
      <c r="D61" s="63"/>
      <c r="E61" s="64">
        <v>1</v>
      </c>
      <c r="F61" s="64">
        <v>1</v>
      </c>
      <c r="G61" s="64">
        <f t="shared" si="16"/>
        <v>108000</v>
      </c>
      <c r="H61" s="64">
        <v>1</v>
      </c>
      <c r="I61" s="64">
        <v>1</v>
      </c>
      <c r="J61" s="64">
        <v>1</v>
      </c>
      <c r="K61" s="65" t="s">
        <v>69</v>
      </c>
      <c r="L61" s="65"/>
      <c r="M61" s="65" t="s">
        <v>69</v>
      </c>
      <c r="N61" s="64"/>
      <c r="O61" s="64"/>
      <c r="P61" s="64">
        <f t="shared" si="10"/>
        <v>0</v>
      </c>
      <c r="Q61" s="64"/>
      <c r="R61" s="64"/>
      <c r="S61" s="64">
        <f t="shared" si="11"/>
        <v>108000</v>
      </c>
      <c r="T61" s="205" t="s">
        <v>500</v>
      </c>
      <c r="U61" s="54">
        <v>9000</v>
      </c>
      <c r="V61" s="54"/>
      <c r="W61" s="54"/>
      <c r="X61" s="55">
        <v>1</v>
      </c>
      <c r="Y61" s="54">
        <v>9000</v>
      </c>
      <c r="Z61" s="54">
        <f t="shared" si="13"/>
        <v>0</v>
      </c>
      <c r="AA61" s="54"/>
      <c r="AB61" s="54"/>
      <c r="AC61" s="100" t="s">
        <v>824</v>
      </c>
      <c r="AD61" s="295"/>
    </row>
    <row r="62" spans="1:30" s="66" customFormat="1" x14ac:dyDescent="0.5">
      <c r="A62" s="61">
        <v>52</v>
      </c>
      <c r="B62" s="62" t="s">
        <v>202</v>
      </c>
      <c r="C62" s="63"/>
      <c r="D62" s="63"/>
      <c r="E62" s="64">
        <v>1</v>
      </c>
      <c r="F62" s="64">
        <v>1</v>
      </c>
      <c r="G62" s="64">
        <f t="shared" si="16"/>
        <v>108000</v>
      </c>
      <c r="H62" s="64">
        <v>1</v>
      </c>
      <c r="I62" s="64">
        <v>1</v>
      </c>
      <c r="J62" s="64">
        <v>1</v>
      </c>
      <c r="K62" s="65" t="s">
        <v>69</v>
      </c>
      <c r="L62" s="65" t="s">
        <v>69</v>
      </c>
      <c r="M62" s="65" t="s">
        <v>69</v>
      </c>
      <c r="N62" s="64"/>
      <c r="O62" s="64"/>
      <c r="P62" s="64">
        <f t="shared" si="10"/>
        <v>0</v>
      </c>
      <c r="Q62" s="64"/>
      <c r="R62" s="64"/>
      <c r="S62" s="64">
        <f t="shared" si="11"/>
        <v>108000</v>
      </c>
      <c r="T62" s="205" t="s">
        <v>564</v>
      </c>
      <c r="U62" s="54">
        <v>9000</v>
      </c>
      <c r="V62" s="54"/>
      <c r="W62" s="54"/>
      <c r="X62" s="55">
        <v>1</v>
      </c>
      <c r="Y62" s="54">
        <v>9000</v>
      </c>
      <c r="Z62" s="54">
        <f t="shared" si="13"/>
        <v>0</v>
      </c>
      <c r="AA62" s="54"/>
      <c r="AB62" s="54"/>
      <c r="AC62" s="100"/>
      <c r="AD62" s="295"/>
    </row>
    <row r="63" spans="1:30" s="66" customFormat="1" x14ac:dyDescent="0.5">
      <c r="A63" s="61">
        <v>53</v>
      </c>
      <c r="B63" s="62" t="s">
        <v>202</v>
      </c>
      <c r="C63" s="63"/>
      <c r="D63" s="63"/>
      <c r="E63" s="64">
        <v>1</v>
      </c>
      <c r="F63" s="64">
        <v>0</v>
      </c>
      <c r="G63" s="64">
        <f>(U63+V63+W187+W63)*X63*12</f>
        <v>108000</v>
      </c>
      <c r="H63" s="64">
        <v>1</v>
      </c>
      <c r="I63" s="64">
        <v>1</v>
      </c>
      <c r="J63" s="64">
        <v>1</v>
      </c>
      <c r="K63" s="65" t="s">
        <v>69</v>
      </c>
      <c r="L63" s="65" t="s">
        <v>69</v>
      </c>
      <c r="M63" s="65" t="s">
        <v>69</v>
      </c>
      <c r="N63" s="64"/>
      <c r="O63" s="64"/>
      <c r="P63" s="64">
        <f t="shared" si="10"/>
        <v>0</v>
      </c>
      <c r="Q63" s="64"/>
      <c r="R63" s="64"/>
      <c r="S63" s="64">
        <f t="shared" si="11"/>
        <v>108000</v>
      </c>
      <c r="T63" s="300" t="s">
        <v>73</v>
      </c>
      <c r="U63" s="54">
        <v>9000</v>
      </c>
      <c r="V63" s="54"/>
      <c r="W63" s="54"/>
      <c r="X63" s="55">
        <v>1</v>
      </c>
      <c r="Y63" s="54">
        <v>9000</v>
      </c>
      <c r="Z63" s="54">
        <f t="shared" si="13"/>
        <v>0</v>
      </c>
      <c r="AA63" s="54"/>
      <c r="AB63" s="54"/>
      <c r="AC63" s="100"/>
      <c r="AD63" s="295"/>
    </row>
    <row r="64" spans="1:30" s="66" customFormat="1" x14ac:dyDescent="0.5">
      <c r="A64" s="70"/>
      <c r="B64" s="71" t="s">
        <v>62</v>
      </c>
      <c r="C64" s="72"/>
      <c r="D64" s="72"/>
      <c r="E64" s="73">
        <f>SUM(E39:E63)</f>
        <v>25</v>
      </c>
      <c r="F64" s="73">
        <f t="shared" ref="F64:R64" si="17">SUM(F39:F63)</f>
        <v>23</v>
      </c>
      <c r="G64" s="73">
        <f>SUM(G39:G63)</f>
        <v>3117480</v>
      </c>
      <c r="H64" s="73">
        <f t="shared" si="17"/>
        <v>25</v>
      </c>
      <c r="I64" s="73">
        <f t="shared" si="17"/>
        <v>25</v>
      </c>
      <c r="J64" s="73">
        <f t="shared" si="17"/>
        <v>25</v>
      </c>
      <c r="K64" s="73">
        <f t="shared" si="17"/>
        <v>0</v>
      </c>
      <c r="L64" s="73">
        <f t="shared" si="17"/>
        <v>0</v>
      </c>
      <c r="M64" s="73">
        <f t="shared" si="17"/>
        <v>0</v>
      </c>
      <c r="N64" s="73">
        <f t="shared" si="17"/>
        <v>0</v>
      </c>
      <c r="O64" s="73">
        <f t="shared" si="17"/>
        <v>0</v>
      </c>
      <c r="P64" s="73">
        <f>SUM(P39:P63)</f>
        <v>37440</v>
      </c>
      <c r="Q64" s="73">
        <f t="shared" si="17"/>
        <v>0</v>
      </c>
      <c r="R64" s="73">
        <f t="shared" si="17"/>
        <v>0</v>
      </c>
      <c r="S64" s="73">
        <f>SUM(S39:S63)</f>
        <v>3154920</v>
      </c>
      <c r="T64" s="74"/>
      <c r="U64" s="54"/>
      <c r="V64" s="54"/>
      <c r="W64" s="54"/>
      <c r="X64" s="55"/>
      <c r="Y64" s="54"/>
      <c r="Z64" s="54"/>
      <c r="AA64" s="54"/>
      <c r="AB64" s="54"/>
      <c r="AC64" s="100"/>
    </row>
    <row r="65" spans="1:29" s="66" customFormat="1" x14ac:dyDescent="0.5">
      <c r="A65" s="61"/>
      <c r="B65" s="67" t="s">
        <v>109</v>
      </c>
      <c r="C65" s="63"/>
      <c r="D65" s="63"/>
      <c r="E65" s="64"/>
      <c r="F65" s="64"/>
      <c r="G65" s="64"/>
      <c r="H65" s="64"/>
      <c r="I65" s="64"/>
      <c r="J65" s="64"/>
      <c r="K65" s="65"/>
      <c r="L65" s="65"/>
      <c r="M65" s="65"/>
      <c r="N65" s="64"/>
      <c r="O65" s="64"/>
      <c r="P65" s="64"/>
      <c r="Q65" s="64"/>
      <c r="R65" s="64"/>
      <c r="S65" s="64"/>
      <c r="T65" s="62"/>
      <c r="U65" s="54"/>
      <c r="V65" s="54"/>
      <c r="W65" s="54"/>
      <c r="X65" s="55"/>
      <c r="Y65" s="54"/>
      <c r="Z65" s="54"/>
      <c r="AA65" s="54"/>
      <c r="AB65" s="54"/>
      <c r="AC65" s="100"/>
    </row>
    <row r="66" spans="1:29" s="66" customFormat="1" x14ac:dyDescent="0.5">
      <c r="A66" s="61">
        <v>54</v>
      </c>
      <c r="B66" s="62" t="s">
        <v>566</v>
      </c>
      <c r="C66" s="63">
        <v>712042101001</v>
      </c>
      <c r="D66" s="63" t="s">
        <v>499</v>
      </c>
      <c r="E66" s="64">
        <v>1</v>
      </c>
      <c r="F66" s="64">
        <v>1</v>
      </c>
      <c r="G66" s="64">
        <f>(U66+V66+W163+W66)*X66*12</f>
        <v>848400</v>
      </c>
      <c r="H66" s="64">
        <v>1</v>
      </c>
      <c r="I66" s="64">
        <v>1</v>
      </c>
      <c r="J66" s="64">
        <v>1</v>
      </c>
      <c r="K66" s="65" t="s">
        <v>69</v>
      </c>
      <c r="L66" s="65" t="s">
        <v>69</v>
      </c>
      <c r="M66" s="65" t="s">
        <v>69</v>
      </c>
      <c r="N66" s="64"/>
      <c r="O66" s="64"/>
      <c r="P66" s="64">
        <f t="shared" ref="P66:P77" si="18">(Y66-U66)*12*X66</f>
        <v>23520</v>
      </c>
      <c r="Q66" s="64"/>
      <c r="R66" s="64"/>
      <c r="S66" s="64">
        <f t="shared" ref="S66:S77" si="19">G66+P66</f>
        <v>871920</v>
      </c>
      <c r="T66" s="203" t="s">
        <v>567</v>
      </c>
      <c r="U66" s="54">
        <v>59500</v>
      </c>
      <c r="V66" s="54">
        <v>5600</v>
      </c>
      <c r="W66" s="54">
        <v>5600</v>
      </c>
      <c r="X66" s="55">
        <v>1</v>
      </c>
      <c r="Y66" s="54">
        <v>61460</v>
      </c>
      <c r="Z66" s="54">
        <f t="shared" ref="Z66:Z77" si="20">(Y66-U66)</f>
        <v>1960</v>
      </c>
      <c r="AA66" s="54"/>
      <c r="AB66" s="54"/>
      <c r="AC66" s="100"/>
    </row>
    <row r="67" spans="1:29" s="66" customFormat="1" x14ac:dyDescent="0.5">
      <c r="A67" s="61">
        <v>55</v>
      </c>
      <c r="B67" s="75" t="s">
        <v>568</v>
      </c>
      <c r="C67" s="63">
        <v>712042101003</v>
      </c>
      <c r="D67" s="63" t="s">
        <v>503</v>
      </c>
      <c r="E67" s="64">
        <v>1</v>
      </c>
      <c r="F67" s="64">
        <v>1</v>
      </c>
      <c r="G67" s="64">
        <f>(U67+V67+W164+W67)*X67*12</f>
        <v>493560</v>
      </c>
      <c r="H67" s="64">
        <v>1</v>
      </c>
      <c r="I67" s="64">
        <v>1</v>
      </c>
      <c r="J67" s="64">
        <v>1</v>
      </c>
      <c r="K67" s="65" t="s">
        <v>69</v>
      </c>
      <c r="L67" s="65" t="s">
        <v>69</v>
      </c>
      <c r="M67" s="65" t="s">
        <v>69</v>
      </c>
      <c r="N67" s="64"/>
      <c r="O67" s="64"/>
      <c r="P67" s="64">
        <f t="shared" si="18"/>
        <v>15240</v>
      </c>
      <c r="Q67" s="64"/>
      <c r="R67" s="64"/>
      <c r="S67" s="64">
        <f t="shared" si="19"/>
        <v>508800</v>
      </c>
      <c r="T67" s="203" t="s">
        <v>569</v>
      </c>
      <c r="U67" s="54">
        <v>39630</v>
      </c>
      <c r="V67" s="54">
        <v>1500</v>
      </c>
      <c r="W67" s="54"/>
      <c r="X67" s="55">
        <v>1</v>
      </c>
      <c r="Y67" s="54">
        <v>40900</v>
      </c>
      <c r="Z67" s="54">
        <f t="shared" si="20"/>
        <v>1270</v>
      </c>
      <c r="AA67" s="54"/>
      <c r="AB67" s="54"/>
      <c r="AC67" s="100"/>
    </row>
    <row r="68" spans="1:29" s="66" customFormat="1" x14ac:dyDescent="0.5">
      <c r="A68" s="61">
        <v>56</v>
      </c>
      <c r="B68" s="75" t="s">
        <v>570</v>
      </c>
      <c r="C68" s="63">
        <v>712042101002</v>
      </c>
      <c r="D68" s="63" t="s">
        <v>503</v>
      </c>
      <c r="E68" s="64">
        <v>1</v>
      </c>
      <c r="F68" s="64">
        <v>0</v>
      </c>
      <c r="G68" s="64">
        <f>(U68+V68+W165+W68)*X68*12</f>
        <v>411600</v>
      </c>
      <c r="H68" s="64">
        <v>1</v>
      </c>
      <c r="I68" s="64">
        <v>1</v>
      </c>
      <c r="J68" s="64">
        <v>1</v>
      </c>
      <c r="K68" s="65" t="s">
        <v>69</v>
      </c>
      <c r="L68" s="65"/>
      <c r="M68" s="65" t="s">
        <v>69</v>
      </c>
      <c r="N68" s="64"/>
      <c r="O68" s="64"/>
      <c r="P68" s="64">
        <f t="shared" si="18"/>
        <v>0</v>
      </c>
      <c r="Q68" s="64"/>
      <c r="R68" s="64"/>
      <c r="S68" s="64">
        <f t="shared" si="19"/>
        <v>411600</v>
      </c>
      <c r="T68" s="300" t="s">
        <v>73</v>
      </c>
      <c r="U68" s="54">
        <v>32800</v>
      </c>
      <c r="V68" s="54">
        <v>1500</v>
      </c>
      <c r="W68" s="54"/>
      <c r="X68" s="55">
        <v>1</v>
      </c>
      <c r="Y68" s="54">
        <v>32800</v>
      </c>
      <c r="Z68" s="54">
        <f t="shared" si="20"/>
        <v>0</v>
      </c>
      <c r="AA68" s="54"/>
      <c r="AB68" s="54"/>
      <c r="AC68" s="100"/>
    </row>
    <row r="69" spans="1:29" s="66" customFormat="1" x14ac:dyDescent="0.5">
      <c r="A69" s="61">
        <v>57</v>
      </c>
      <c r="B69" s="62" t="s">
        <v>571</v>
      </c>
      <c r="C69" s="63">
        <v>712043101002</v>
      </c>
      <c r="D69" s="63" t="s">
        <v>506</v>
      </c>
      <c r="E69" s="64">
        <v>1</v>
      </c>
      <c r="F69" s="64">
        <v>1</v>
      </c>
      <c r="G69" s="64">
        <f>(U69+V69+W166+W69)*X69*12</f>
        <v>284520</v>
      </c>
      <c r="H69" s="64">
        <v>1</v>
      </c>
      <c r="I69" s="64">
        <v>1</v>
      </c>
      <c r="J69" s="64">
        <v>1</v>
      </c>
      <c r="K69" s="65" t="s">
        <v>69</v>
      </c>
      <c r="L69" s="65" t="s">
        <v>69</v>
      </c>
      <c r="M69" s="65" t="s">
        <v>69</v>
      </c>
      <c r="N69" s="64"/>
      <c r="O69" s="64"/>
      <c r="P69" s="64">
        <f t="shared" si="18"/>
        <v>9240</v>
      </c>
      <c r="Q69" s="64"/>
      <c r="R69" s="64"/>
      <c r="S69" s="64">
        <f t="shared" si="19"/>
        <v>293760</v>
      </c>
      <c r="T69" s="203" t="s">
        <v>572</v>
      </c>
      <c r="U69" s="54">
        <v>23710</v>
      </c>
      <c r="V69" s="54"/>
      <c r="W69" s="54"/>
      <c r="X69" s="55">
        <v>1</v>
      </c>
      <c r="Y69" s="54">
        <v>24480</v>
      </c>
      <c r="Z69" s="54">
        <f t="shared" si="20"/>
        <v>770</v>
      </c>
      <c r="AA69" s="54"/>
      <c r="AB69" s="54"/>
      <c r="AC69" s="100"/>
    </row>
    <row r="70" spans="1:29" s="66" customFormat="1" x14ac:dyDescent="0.5">
      <c r="A70" s="61">
        <v>58</v>
      </c>
      <c r="B70" s="62" t="s">
        <v>571</v>
      </c>
      <c r="C70" s="63">
        <v>712043101002</v>
      </c>
      <c r="D70" s="63" t="s">
        <v>506</v>
      </c>
      <c r="E70" s="64">
        <v>1</v>
      </c>
      <c r="F70" s="64">
        <v>1</v>
      </c>
      <c r="G70" s="64">
        <f>(U70+V70+W179+W70)*X70*12</f>
        <v>262560</v>
      </c>
      <c r="H70" s="64">
        <v>1</v>
      </c>
      <c r="I70" s="64">
        <v>1</v>
      </c>
      <c r="J70" s="64">
        <v>1</v>
      </c>
      <c r="K70" s="65" t="s">
        <v>69</v>
      </c>
      <c r="L70" s="65" t="s">
        <v>69</v>
      </c>
      <c r="M70" s="65" t="s">
        <v>69</v>
      </c>
      <c r="N70" s="64"/>
      <c r="O70" s="64"/>
      <c r="P70" s="64">
        <f t="shared" si="18"/>
        <v>8640</v>
      </c>
      <c r="Q70" s="64"/>
      <c r="R70" s="64"/>
      <c r="S70" s="64">
        <f t="shared" si="19"/>
        <v>271200</v>
      </c>
      <c r="T70" s="203" t="s">
        <v>573</v>
      </c>
      <c r="U70" s="54">
        <v>21880</v>
      </c>
      <c r="V70" s="54"/>
      <c r="W70" s="54"/>
      <c r="X70" s="55">
        <v>1</v>
      </c>
      <c r="Y70" s="54">
        <v>22600</v>
      </c>
      <c r="Z70" s="54">
        <f t="shared" si="20"/>
        <v>720</v>
      </c>
      <c r="AA70" s="54"/>
      <c r="AB70" s="54"/>
      <c r="AC70" s="100"/>
    </row>
    <row r="71" spans="1:29" s="66" customFormat="1" x14ac:dyDescent="0.5">
      <c r="A71" s="61">
        <v>59</v>
      </c>
      <c r="B71" s="62" t="s">
        <v>574</v>
      </c>
      <c r="C71" s="63">
        <v>712043201001</v>
      </c>
      <c r="D71" s="63" t="s">
        <v>506</v>
      </c>
      <c r="E71" s="64">
        <v>1</v>
      </c>
      <c r="F71" s="64">
        <v>1</v>
      </c>
      <c r="G71" s="64">
        <f>(U71+V71+W181+W71)*X71*12</f>
        <v>323040</v>
      </c>
      <c r="H71" s="64">
        <v>1</v>
      </c>
      <c r="I71" s="64">
        <v>1</v>
      </c>
      <c r="J71" s="64">
        <v>1</v>
      </c>
      <c r="K71" s="65" t="s">
        <v>69</v>
      </c>
      <c r="L71" s="65" t="s">
        <v>69</v>
      </c>
      <c r="M71" s="65" t="s">
        <v>69</v>
      </c>
      <c r="N71" s="64"/>
      <c r="O71" s="64"/>
      <c r="P71" s="64">
        <f t="shared" si="18"/>
        <v>10560</v>
      </c>
      <c r="Q71" s="64"/>
      <c r="R71" s="64"/>
      <c r="S71" s="64">
        <f t="shared" si="19"/>
        <v>333600</v>
      </c>
      <c r="T71" s="203" t="s">
        <v>575</v>
      </c>
      <c r="U71" s="54">
        <v>26920</v>
      </c>
      <c r="V71" s="54"/>
      <c r="W71" s="54"/>
      <c r="X71" s="55">
        <v>1</v>
      </c>
      <c r="Y71" s="54">
        <v>27800</v>
      </c>
      <c r="Z71" s="54">
        <f t="shared" si="20"/>
        <v>880</v>
      </c>
      <c r="AA71" s="54"/>
      <c r="AB71" s="54"/>
      <c r="AC71" s="100"/>
    </row>
    <row r="72" spans="1:29" s="66" customFormat="1" x14ac:dyDescent="0.5">
      <c r="A72" s="61">
        <v>60</v>
      </c>
      <c r="B72" s="62" t="s">
        <v>574</v>
      </c>
      <c r="C72" s="63">
        <v>712043201002</v>
      </c>
      <c r="D72" s="63" t="s">
        <v>506</v>
      </c>
      <c r="E72" s="64">
        <v>1</v>
      </c>
      <c r="F72" s="64">
        <v>1</v>
      </c>
      <c r="G72" s="64">
        <f>(U72+V72+W182+W72)*X72*12</f>
        <v>312480</v>
      </c>
      <c r="H72" s="64">
        <v>1</v>
      </c>
      <c r="I72" s="64">
        <v>1</v>
      </c>
      <c r="J72" s="64">
        <v>1</v>
      </c>
      <c r="K72" s="65" t="s">
        <v>69</v>
      </c>
      <c r="L72" s="65" t="s">
        <v>69</v>
      </c>
      <c r="M72" s="65" t="s">
        <v>69</v>
      </c>
      <c r="N72" s="64"/>
      <c r="O72" s="64"/>
      <c r="P72" s="64">
        <f t="shared" si="18"/>
        <v>8400</v>
      </c>
      <c r="Q72" s="64"/>
      <c r="R72" s="64"/>
      <c r="S72" s="64">
        <f t="shared" si="19"/>
        <v>320880</v>
      </c>
      <c r="T72" s="203" t="s">
        <v>576</v>
      </c>
      <c r="U72" s="54">
        <v>20440</v>
      </c>
      <c r="V72" s="54"/>
      <c r="W72" s="54"/>
      <c r="X72" s="55">
        <v>1</v>
      </c>
      <c r="Y72" s="54">
        <v>21140</v>
      </c>
      <c r="Z72" s="54">
        <f t="shared" si="20"/>
        <v>700</v>
      </c>
      <c r="AA72" s="54"/>
      <c r="AB72" s="54"/>
      <c r="AC72" s="100"/>
    </row>
    <row r="73" spans="1:29" s="66" customFormat="1" x14ac:dyDescent="0.5">
      <c r="A73" s="61">
        <v>61</v>
      </c>
      <c r="B73" s="62" t="s">
        <v>516</v>
      </c>
      <c r="C73" s="63">
        <v>712044101007</v>
      </c>
      <c r="D73" s="63" t="s">
        <v>517</v>
      </c>
      <c r="E73" s="64">
        <v>1</v>
      </c>
      <c r="F73" s="64">
        <v>1</v>
      </c>
      <c r="G73" s="64">
        <f>(U73+V73+W184+W73)*X73*12</f>
        <v>318960</v>
      </c>
      <c r="H73" s="64">
        <v>1</v>
      </c>
      <c r="I73" s="64">
        <v>1</v>
      </c>
      <c r="J73" s="64">
        <v>1</v>
      </c>
      <c r="K73" s="65" t="s">
        <v>69</v>
      </c>
      <c r="L73" s="65" t="s">
        <v>69</v>
      </c>
      <c r="M73" s="65" t="s">
        <v>69</v>
      </c>
      <c r="N73" s="64"/>
      <c r="O73" s="64"/>
      <c r="P73" s="64">
        <f t="shared" si="18"/>
        <v>10920</v>
      </c>
      <c r="Q73" s="64"/>
      <c r="R73" s="64"/>
      <c r="S73" s="64">
        <f t="shared" si="19"/>
        <v>329880</v>
      </c>
      <c r="T73" s="203" t="s">
        <v>577</v>
      </c>
      <c r="U73" s="54">
        <v>26580</v>
      </c>
      <c r="V73" s="54"/>
      <c r="W73" s="54"/>
      <c r="X73" s="55">
        <v>1</v>
      </c>
      <c r="Y73" s="54">
        <v>27490</v>
      </c>
      <c r="Z73" s="54">
        <f t="shared" si="20"/>
        <v>910</v>
      </c>
      <c r="AA73" s="54"/>
      <c r="AB73" s="54"/>
      <c r="AC73" s="100"/>
    </row>
    <row r="74" spans="1:29" s="66" customFormat="1" x14ac:dyDescent="0.5">
      <c r="A74" s="61">
        <v>62</v>
      </c>
      <c r="B74" s="62" t="s">
        <v>516</v>
      </c>
      <c r="C74" s="63">
        <v>712044101008</v>
      </c>
      <c r="D74" s="63" t="s">
        <v>517</v>
      </c>
      <c r="E74" s="64">
        <v>1</v>
      </c>
      <c r="F74" s="64">
        <v>1</v>
      </c>
      <c r="G74" s="64">
        <f>(U74+V74+W185+W74)*X74*12</f>
        <v>307920</v>
      </c>
      <c r="H74" s="64">
        <v>1</v>
      </c>
      <c r="I74" s="64">
        <v>1</v>
      </c>
      <c r="J74" s="64">
        <v>1</v>
      </c>
      <c r="K74" s="65" t="s">
        <v>69</v>
      </c>
      <c r="L74" s="65" t="s">
        <v>69</v>
      </c>
      <c r="M74" s="65" t="s">
        <v>69</v>
      </c>
      <c r="N74" s="64"/>
      <c r="O74" s="64"/>
      <c r="P74" s="64">
        <f t="shared" si="18"/>
        <v>11040</v>
      </c>
      <c r="Q74" s="64"/>
      <c r="R74" s="64"/>
      <c r="S74" s="64">
        <f t="shared" si="19"/>
        <v>318960</v>
      </c>
      <c r="T74" s="203" t="s">
        <v>578</v>
      </c>
      <c r="U74" s="54">
        <v>25660</v>
      </c>
      <c r="V74" s="54"/>
      <c r="W74" s="54"/>
      <c r="X74" s="55">
        <v>1</v>
      </c>
      <c r="Y74" s="54">
        <v>26580</v>
      </c>
      <c r="Z74" s="54">
        <f t="shared" si="20"/>
        <v>920</v>
      </c>
      <c r="AA74" s="54"/>
      <c r="AB74" s="54"/>
      <c r="AC74" s="100"/>
    </row>
    <row r="75" spans="1:29" s="66" customFormat="1" x14ac:dyDescent="0.5">
      <c r="A75" s="61">
        <v>63</v>
      </c>
      <c r="B75" s="62" t="s">
        <v>579</v>
      </c>
      <c r="C75" s="63">
        <v>712044203002</v>
      </c>
      <c r="D75" s="63" t="s">
        <v>580</v>
      </c>
      <c r="E75" s="64">
        <v>1</v>
      </c>
      <c r="F75" s="64">
        <v>0</v>
      </c>
      <c r="G75" s="64">
        <f>(U75+V75+W186+W75)*X75*12</f>
        <v>297900</v>
      </c>
      <c r="H75" s="64">
        <v>1</v>
      </c>
      <c r="I75" s="64">
        <v>1</v>
      </c>
      <c r="J75" s="64">
        <v>1</v>
      </c>
      <c r="K75" s="65" t="s">
        <v>69</v>
      </c>
      <c r="L75" s="65"/>
      <c r="M75" s="65" t="s">
        <v>69</v>
      </c>
      <c r="N75" s="64"/>
      <c r="O75" s="64"/>
      <c r="P75" s="64">
        <f t="shared" si="18"/>
        <v>0</v>
      </c>
      <c r="Q75" s="64"/>
      <c r="R75" s="64"/>
      <c r="S75" s="64">
        <f t="shared" si="19"/>
        <v>297900</v>
      </c>
      <c r="T75" s="300" t="s">
        <v>73</v>
      </c>
      <c r="U75" s="54">
        <v>24825</v>
      </c>
      <c r="V75" s="54"/>
      <c r="W75" s="54"/>
      <c r="X75" s="55">
        <v>1</v>
      </c>
      <c r="Y75" s="54">
        <v>24825</v>
      </c>
      <c r="Z75" s="54">
        <f t="shared" si="20"/>
        <v>0</v>
      </c>
      <c r="AA75" s="54"/>
      <c r="AB75" s="54"/>
      <c r="AC75" s="100"/>
    </row>
    <row r="76" spans="1:29" s="66" customFormat="1" x14ac:dyDescent="0.5">
      <c r="A76" s="61">
        <v>64</v>
      </c>
      <c r="B76" s="77" t="s">
        <v>581</v>
      </c>
      <c r="C76" s="63">
        <v>712044204001</v>
      </c>
      <c r="D76" s="63" t="s">
        <v>517</v>
      </c>
      <c r="E76" s="64">
        <v>1</v>
      </c>
      <c r="F76" s="64">
        <v>1</v>
      </c>
      <c r="G76" s="64">
        <f>(U76+V76+W187+W76)*X76*12</f>
        <v>275040</v>
      </c>
      <c r="H76" s="64">
        <v>1</v>
      </c>
      <c r="I76" s="64">
        <v>1</v>
      </c>
      <c r="J76" s="64">
        <v>1</v>
      </c>
      <c r="K76" s="65" t="s">
        <v>69</v>
      </c>
      <c r="L76" s="65" t="s">
        <v>69</v>
      </c>
      <c r="M76" s="65" t="s">
        <v>69</v>
      </c>
      <c r="N76" s="64"/>
      <c r="O76" s="64"/>
      <c r="P76" s="64">
        <f t="shared" si="18"/>
        <v>10800</v>
      </c>
      <c r="Q76" s="64"/>
      <c r="R76" s="64"/>
      <c r="S76" s="64">
        <f t="shared" si="19"/>
        <v>285840</v>
      </c>
      <c r="T76" s="203" t="s">
        <v>582</v>
      </c>
      <c r="U76" s="54">
        <v>22920</v>
      </c>
      <c r="V76" s="54"/>
      <c r="W76" s="54"/>
      <c r="X76" s="55">
        <v>1</v>
      </c>
      <c r="Y76" s="54">
        <v>23820</v>
      </c>
      <c r="Z76" s="54">
        <f t="shared" si="20"/>
        <v>900</v>
      </c>
      <c r="AA76" s="54"/>
      <c r="AB76" s="54"/>
      <c r="AC76" s="100"/>
    </row>
    <row r="77" spans="1:29" s="66" customFormat="1" x14ac:dyDescent="0.5">
      <c r="A77" s="61">
        <v>65</v>
      </c>
      <c r="B77" s="62" t="s">
        <v>584</v>
      </c>
      <c r="C77" s="63">
        <v>712044611001</v>
      </c>
      <c r="D77" s="63" t="s">
        <v>585</v>
      </c>
      <c r="E77" s="64">
        <v>1</v>
      </c>
      <c r="F77" s="64">
        <v>1</v>
      </c>
      <c r="G77" s="64">
        <f>(U77+V77+W189+W77)*X77*12</f>
        <v>288120</v>
      </c>
      <c r="H77" s="64">
        <v>1</v>
      </c>
      <c r="I77" s="64">
        <v>1</v>
      </c>
      <c r="J77" s="64">
        <v>1</v>
      </c>
      <c r="K77" s="65" t="s">
        <v>69</v>
      </c>
      <c r="L77" s="65" t="s">
        <v>69</v>
      </c>
      <c r="M77" s="65" t="s">
        <v>69</v>
      </c>
      <c r="N77" s="64"/>
      <c r="O77" s="64"/>
      <c r="P77" s="64">
        <f t="shared" si="18"/>
        <v>11520</v>
      </c>
      <c r="Q77" s="64"/>
      <c r="R77" s="64"/>
      <c r="S77" s="64">
        <f t="shared" si="19"/>
        <v>299640</v>
      </c>
      <c r="T77" s="203" t="s">
        <v>586</v>
      </c>
      <c r="U77" s="54">
        <v>24010</v>
      </c>
      <c r="V77" s="54"/>
      <c r="W77" s="54"/>
      <c r="X77" s="55">
        <v>1</v>
      </c>
      <c r="Y77" s="54">
        <v>24970</v>
      </c>
      <c r="Z77" s="54">
        <f t="shared" si="20"/>
        <v>960</v>
      </c>
      <c r="AA77" s="54"/>
      <c r="AB77" s="54"/>
      <c r="AC77" s="100"/>
    </row>
    <row r="78" spans="1:29" s="66" customFormat="1" x14ac:dyDescent="0.5">
      <c r="A78" s="70"/>
      <c r="B78" s="71" t="s">
        <v>62</v>
      </c>
      <c r="C78" s="72"/>
      <c r="D78" s="72"/>
      <c r="E78" s="73">
        <f>SUM(E66:E77)</f>
        <v>12</v>
      </c>
      <c r="F78" s="73">
        <f t="shared" ref="F78:R78" si="21">SUM(F66:F77)</f>
        <v>10</v>
      </c>
      <c r="G78" s="73">
        <f>SUM(G66:G77)</f>
        <v>4424100</v>
      </c>
      <c r="H78" s="73">
        <f t="shared" si="21"/>
        <v>12</v>
      </c>
      <c r="I78" s="73">
        <f t="shared" si="21"/>
        <v>12</v>
      </c>
      <c r="J78" s="73">
        <f t="shared" si="21"/>
        <v>12</v>
      </c>
      <c r="K78" s="73">
        <f t="shared" si="21"/>
        <v>0</v>
      </c>
      <c r="L78" s="73">
        <f t="shared" si="21"/>
        <v>0</v>
      </c>
      <c r="M78" s="73">
        <f t="shared" si="21"/>
        <v>0</v>
      </c>
      <c r="N78" s="73">
        <f t="shared" si="21"/>
        <v>0</v>
      </c>
      <c r="O78" s="73">
        <f t="shared" si="21"/>
        <v>0</v>
      </c>
      <c r="P78" s="73">
        <f>SUM(P66:P77)</f>
        <v>119880</v>
      </c>
      <c r="Q78" s="73">
        <f t="shared" si="21"/>
        <v>0</v>
      </c>
      <c r="R78" s="73">
        <f t="shared" si="21"/>
        <v>0</v>
      </c>
      <c r="S78" s="73">
        <f>SUM(S66:S77)</f>
        <v>4543980</v>
      </c>
      <c r="T78" s="74"/>
      <c r="U78" s="54"/>
      <c r="V78" s="54"/>
      <c r="W78" s="54"/>
      <c r="X78" s="55"/>
      <c r="Y78" s="54"/>
      <c r="Z78" s="54"/>
      <c r="AA78" s="54"/>
      <c r="AB78" s="54"/>
      <c r="AC78" s="100"/>
    </row>
    <row r="79" spans="1:29" s="66" customFormat="1" x14ac:dyDescent="0.5">
      <c r="A79" s="61"/>
      <c r="B79" s="67" t="s">
        <v>136</v>
      </c>
      <c r="C79" s="63"/>
      <c r="D79" s="63"/>
      <c r="E79" s="64"/>
      <c r="F79" s="64"/>
      <c r="G79" s="64"/>
      <c r="H79" s="64"/>
      <c r="I79" s="64"/>
      <c r="J79" s="64"/>
      <c r="K79" s="65"/>
      <c r="L79" s="65"/>
      <c r="M79" s="65"/>
      <c r="N79" s="64"/>
      <c r="O79" s="64"/>
      <c r="P79" s="64"/>
      <c r="Q79" s="64"/>
      <c r="R79" s="64"/>
      <c r="S79" s="64"/>
      <c r="T79" s="62"/>
      <c r="U79" s="54"/>
      <c r="V79" s="54"/>
      <c r="W79" s="54"/>
      <c r="X79" s="55"/>
      <c r="Y79" s="54"/>
      <c r="Z79" s="54"/>
      <c r="AA79" s="54"/>
      <c r="AB79" s="54"/>
      <c r="AC79" s="100"/>
    </row>
    <row r="80" spans="1:29" s="66" customFormat="1" x14ac:dyDescent="0.5">
      <c r="A80" s="61">
        <v>66</v>
      </c>
      <c r="B80" s="62" t="s">
        <v>110</v>
      </c>
      <c r="C80" s="63"/>
      <c r="D80" s="63"/>
      <c r="E80" s="64">
        <v>1</v>
      </c>
      <c r="F80" s="64">
        <v>1</v>
      </c>
      <c r="G80" s="64">
        <f>(U80+V80+W191+W80)*X80*12</f>
        <v>178200</v>
      </c>
      <c r="H80" s="64">
        <v>1</v>
      </c>
      <c r="I80" s="64">
        <v>1</v>
      </c>
      <c r="J80" s="64">
        <v>1</v>
      </c>
      <c r="K80" s="65" t="s">
        <v>69</v>
      </c>
      <c r="L80" s="65" t="s">
        <v>69</v>
      </c>
      <c r="M80" s="65" t="s">
        <v>69</v>
      </c>
      <c r="N80" s="64"/>
      <c r="O80" s="64"/>
      <c r="P80" s="64">
        <f>(Y80-U80)*12*X80</f>
        <v>7080</v>
      </c>
      <c r="Q80" s="64"/>
      <c r="R80" s="64"/>
      <c r="S80" s="64">
        <f>G80+P80</f>
        <v>185280</v>
      </c>
      <c r="T80" s="203" t="s">
        <v>590</v>
      </c>
      <c r="U80" s="54">
        <v>14850</v>
      </c>
      <c r="V80" s="54"/>
      <c r="W80" s="54"/>
      <c r="X80" s="55">
        <v>1</v>
      </c>
      <c r="Y80" s="54">
        <v>15440</v>
      </c>
      <c r="Z80" s="54">
        <f>(Y80-U80)</f>
        <v>590</v>
      </c>
      <c r="AA80" s="54"/>
      <c r="AB80" s="54"/>
      <c r="AC80" s="100"/>
    </row>
    <row r="81" spans="1:30" s="66" customFormat="1" x14ac:dyDescent="0.5">
      <c r="A81" s="70"/>
      <c r="B81" s="71" t="s">
        <v>62</v>
      </c>
      <c r="C81" s="72"/>
      <c r="D81" s="72"/>
      <c r="E81" s="73">
        <f>SUM(E80:E80)</f>
        <v>1</v>
      </c>
      <c r="F81" s="73">
        <f t="shared" ref="F81:R81" si="22">SUM(F80:F80)</f>
        <v>1</v>
      </c>
      <c r="G81" s="73">
        <f>SUM(G80:G80)</f>
        <v>178200</v>
      </c>
      <c r="H81" s="73">
        <f t="shared" si="22"/>
        <v>1</v>
      </c>
      <c r="I81" s="73">
        <f t="shared" si="22"/>
        <v>1</v>
      </c>
      <c r="J81" s="73">
        <f t="shared" si="22"/>
        <v>1</v>
      </c>
      <c r="K81" s="73">
        <f t="shared" si="22"/>
        <v>0</v>
      </c>
      <c r="L81" s="73">
        <f t="shared" si="22"/>
        <v>0</v>
      </c>
      <c r="M81" s="73">
        <f t="shared" si="22"/>
        <v>0</v>
      </c>
      <c r="N81" s="73">
        <f t="shared" si="22"/>
        <v>0</v>
      </c>
      <c r="O81" s="73">
        <f t="shared" si="22"/>
        <v>0</v>
      </c>
      <c r="P81" s="73">
        <f>SUM(P80:P80)</f>
        <v>7080</v>
      </c>
      <c r="Q81" s="73">
        <f t="shared" si="22"/>
        <v>0</v>
      </c>
      <c r="R81" s="73">
        <f t="shared" si="22"/>
        <v>0</v>
      </c>
      <c r="S81" s="73">
        <f>SUM(S80:S80)</f>
        <v>185280</v>
      </c>
      <c r="T81" s="74"/>
      <c r="U81" s="54"/>
      <c r="V81" s="54"/>
      <c r="W81" s="54"/>
      <c r="X81" s="55"/>
      <c r="Y81" s="54"/>
      <c r="Z81" s="54"/>
      <c r="AA81" s="54"/>
      <c r="AB81" s="54"/>
      <c r="AC81" s="100"/>
    </row>
    <row r="82" spans="1:30" s="66" customFormat="1" x14ac:dyDescent="0.5">
      <c r="A82" s="61"/>
      <c r="B82" s="67" t="s">
        <v>81</v>
      </c>
      <c r="C82" s="63"/>
      <c r="D82" s="63"/>
      <c r="E82" s="64"/>
      <c r="F82" s="64"/>
      <c r="G82" s="64"/>
      <c r="H82" s="64"/>
      <c r="I82" s="64"/>
      <c r="J82" s="64"/>
      <c r="K82" s="65"/>
      <c r="L82" s="65"/>
      <c r="M82" s="65"/>
      <c r="N82" s="64"/>
      <c r="O82" s="64"/>
      <c r="P82" s="64"/>
      <c r="Q82" s="64"/>
      <c r="R82" s="64"/>
      <c r="S82" s="64"/>
      <c r="T82" s="62"/>
      <c r="U82" s="54"/>
      <c r="V82" s="54"/>
      <c r="W82" s="54"/>
      <c r="X82" s="55"/>
      <c r="Y82" s="54"/>
      <c r="Z82" s="54"/>
      <c r="AA82" s="54"/>
      <c r="AB82" s="54"/>
      <c r="AC82" s="100"/>
    </row>
    <row r="83" spans="1:30" s="66" customFormat="1" x14ac:dyDescent="0.5">
      <c r="A83" s="61">
        <v>67</v>
      </c>
      <c r="B83" s="62" t="s">
        <v>595</v>
      </c>
      <c r="C83" s="63"/>
      <c r="D83" s="63"/>
      <c r="E83" s="64">
        <v>1</v>
      </c>
      <c r="F83" s="64">
        <v>1</v>
      </c>
      <c r="G83" s="64">
        <f t="shared" ref="G83:G98" si="23">(U83+V83+W200+W83)*X83*12</f>
        <v>187200</v>
      </c>
      <c r="H83" s="64">
        <v>1</v>
      </c>
      <c r="I83" s="64">
        <v>1</v>
      </c>
      <c r="J83" s="64">
        <v>1</v>
      </c>
      <c r="K83" s="65" t="s">
        <v>69</v>
      </c>
      <c r="L83" s="65" t="s">
        <v>69</v>
      </c>
      <c r="M83" s="65" t="s">
        <v>69</v>
      </c>
      <c r="N83" s="64"/>
      <c r="O83" s="64"/>
      <c r="P83" s="64">
        <f>(Y83-U83)*12*X83</f>
        <v>7560</v>
      </c>
      <c r="Q83" s="64"/>
      <c r="R83" s="64"/>
      <c r="S83" s="64">
        <f>G83+P83</f>
        <v>194760</v>
      </c>
      <c r="T83" s="203" t="s">
        <v>596</v>
      </c>
      <c r="U83" s="54">
        <v>15600</v>
      </c>
      <c r="V83" s="54"/>
      <c r="W83" s="54"/>
      <c r="X83" s="55">
        <v>1</v>
      </c>
      <c r="Y83" s="54">
        <f>U83+AB83</f>
        <v>16230</v>
      </c>
      <c r="Z83" s="54">
        <f>(Y83-U83)</f>
        <v>630</v>
      </c>
      <c r="AA83" s="54">
        <f>U83*4/100</f>
        <v>624</v>
      </c>
      <c r="AB83" s="54">
        <v>630</v>
      </c>
      <c r="AC83" s="100"/>
    </row>
    <row r="84" spans="1:30" s="66" customFormat="1" x14ac:dyDescent="0.5">
      <c r="A84" s="61">
        <v>68</v>
      </c>
      <c r="B84" s="62" t="s">
        <v>143</v>
      </c>
      <c r="C84" s="63"/>
      <c r="D84" s="63"/>
      <c r="E84" s="64">
        <v>1</v>
      </c>
      <c r="F84" s="64">
        <v>1</v>
      </c>
      <c r="G84" s="64">
        <f t="shared" si="23"/>
        <v>141000</v>
      </c>
      <c r="H84" s="64">
        <v>1</v>
      </c>
      <c r="I84" s="64">
        <v>1</v>
      </c>
      <c r="J84" s="64">
        <v>1</v>
      </c>
      <c r="K84" s="65" t="s">
        <v>69</v>
      </c>
      <c r="L84" s="65" t="s">
        <v>69</v>
      </c>
      <c r="M84" s="65" t="s">
        <v>69</v>
      </c>
      <c r="N84" s="64"/>
      <c r="O84" s="64"/>
      <c r="P84" s="64">
        <f>(Y84-U84)*12*X84</f>
        <v>5640</v>
      </c>
      <c r="Q84" s="64"/>
      <c r="R84" s="64"/>
      <c r="S84" s="64">
        <f>G84+P84</f>
        <v>146640</v>
      </c>
      <c r="T84" s="203" t="s">
        <v>598</v>
      </c>
      <c r="U84" s="54">
        <v>11750</v>
      </c>
      <c r="V84" s="54"/>
      <c r="W84" s="54"/>
      <c r="X84" s="55">
        <v>1</v>
      </c>
      <c r="Y84" s="54">
        <f>U84+AB84</f>
        <v>12220</v>
      </c>
      <c r="Z84" s="54">
        <f>(Y84-U84)</f>
        <v>470</v>
      </c>
      <c r="AA84" s="54">
        <f>U84*4/100</f>
        <v>470</v>
      </c>
      <c r="AB84" s="54">
        <v>470</v>
      </c>
      <c r="AC84" s="100"/>
      <c r="AD84" s="296"/>
    </row>
    <row r="85" spans="1:30" s="66" customFormat="1" x14ac:dyDescent="0.5">
      <c r="A85" s="61">
        <v>69</v>
      </c>
      <c r="B85" s="62" t="s">
        <v>110</v>
      </c>
      <c r="C85" s="63"/>
      <c r="D85" s="63"/>
      <c r="E85" s="64">
        <v>1</v>
      </c>
      <c r="F85" s="64">
        <v>1</v>
      </c>
      <c r="G85" s="64">
        <f t="shared" si="23"/>
        <v>108000</v>
      </c>
      <c r="H85" s="64">
        <v>1</v>
      </c>
      <c r="I85" s="64">
        <v>1</v>
      </c>
      <c r="J85" s="64">
        <v>1</v>
      </c>
      <c r="K85" s="65" t="s">
        <v>69</v>
      </c>
      <c r="L85" s="65" t="s">
        <v>69</v>
      </c>
      <c r="M85" s="65" t="s">
        <v>69</v>
      </c>
      <c r="N85" s="64"/>
      <c r="O85" s="64"/>
      <c r="P85" s="64">
        <f>(Y85-U85)*12*X85</f>
        <v>0</v>
      </c>
      <c r="Q85" s="64"/>
      <c r="R85" s="64"/>
      <c r="S85" s="64">
        <f>G85+P85</f>
        <v>108000</v>
      </c>
      <c r="T85" s="205" t="s">
        <v>591</v>
      </c>
      <c r="U85" s="54">
        <v>9000</v>
      </c>
      <c r="V85" s="54"/>
      <c r="W85" s="54"/>
      <c r="X85" s="55">
        <v>1</v>
      </c>
      <c r="Y85" s="54">
        <v>9000</v>
      </c>
      <c r="Z85" s="54">
        <f>(Y85-U85)</f>
        <v>0</v>
      </c>
      <c r="AA85" s="54"/>
      <c r="AB85" s="54"/>
      <c r="AC85" s="100"/>
      <c r="AD85" s="295"/>
    </row>
    <row r="86" spans="1:30" s="66" customFormat="1" x14ac:dyDescent="0.5">
      <c r="A86" s="61">
        <v>70</v>
      </c>
      <c r="B86" s="62" t="s">
        <v>110</v>
      </c>
      <c r="C86" s="63"/>
      <c r="D86" s="63"/>
      <c r="E86" s="64">
        <v>1</v>
      </c>
      <c r="F86" s="64">
        <v>1</v>
      </c>
      <c r="G86" s="64">
        <f t="shared" si="23"/>
        <v>108000</v>
      </c>
      <c r="H86" s="64">
        <v>1</v>
      </c>
      <c r="I86" s="64">
        <v>1</v>
      </c>
      <c r="J86" s="64">
        <v>1</v>
      </c>
      <c r="K86" s="65" t="s">
        <v>69</v>
      </c>
      <c r="L86" s="65" t="s">
        <v>69</v>
      </c>
      <c r="M86" s="65" t="s">
        <v>69</v>
      </c>
      <c r="N86" s="64"/>
      <c r="O86" s="64"/>
      <c r="P86" s="64">
        <f t="shared" ref="P86:P92" si="24">(Y86-U86)*12*X86</f>
        <v>0</v>
      </c>
      <c r="Q86" s="64"/>
      <c r="R86" s="64"/>
      <c r="S86" s="64">
        <f t="shared" ref="S86:S92" si="25">G86+P86</f>
        <v>108000</v>
      </c>
      <c r="T86" s="292" t="s">
        <v>891</v>
      </c>
      <c r="U86" s="54">
        <v>9000</v>
      </c>
      <c r="V86" s="54"/>
      <c r="W86" s="54"/>
      <c r="X86" s="55">
        <v>1</v>
      </c>
      <c r="Y86" s="54">
        <v>9000</v>
      </c>
      <c r="Z86" s="54">
        <f t="shared" ref="Z86:Z92" si="26">(Y86-U86)</f>
        <v>0</v>
      </c>
      <c r="AA86" s="54"/>
      <c r="AB86" s="54"/>
      <c r="AC86" s="100"/>
      <c r="AD86" s="295"/>
    </row>
    <row r="87" spans="1:30" s="66" customFormat="1" x14ac:dyDescent="0.5">
      <c r="A87" s="61">
        <v>71</v>
      </c>
      <c r="B87" s="62" t="s">
        <v>110</v>
      </c>
      <c r="C87" s="63"/>
      <c r="D87" s="63"/>
      <c r="E87" s="64">
        <v>1</v>
      </c>
      <c r="F87" s="64">
        <v>1</v>
      </c>
      <c r="G87" s="64">
        <f t="shared" si="23"/>
        <v>108000</v>
      </c>
      <c r="H87" s="64">
        <v>1</v>
      </c>
      <c r="I87" s="64">
        <v>1</v>
      </c>
      <c r="J87" s="64">
        <v>1</v>
      </c>
      <c r="K87" s="65" t="s">
        <v>69</v>
      </c>
      <c r="L87" s="65" t="s">
        <v>69</v>
      </c>
      <c r="M87" s="65" t="s">
        <v>69</v>
      </c>
      <c r="N87" s="64"/>
      <c r="O87" s="64"/>
      <c r="P87" s="64">
        <f t="shared" si="24"/>
        <v>0</v>
      </c>
      <c r="Q87" s="64"/>
      <c r="R87" s="64"/>
      <c r="S87" s="64">
        <f t="shared" si="25"/>
        <v>108000</v>
      </c>
      <c r="T87" s="291" t="s">
        <v>893</v>
      </c>
      <c r="U87" s="54">
        <v>9000</v>
      </c>
      <c r="V87" s="54"/>
      <c r="W87" s="54"/>
      <c r="X87" s="55">
        <v>1</v>
      </c>
      <c r="Y87" s="54">
        <v>9000</v>
      </c>
      <c r="Z87" s="54">
        <f t="shared" si="26"/>
        <v>0</v>
      </c>
      <c r="AA87" s="54"/>
      <c r="AB87" s="54"/>
      <c r="AC87" s="100"/>
      <c r="AD87" s="295"/>
    </row>
    <row r="88" spans="1:30" s="66" customFormat="1" x14ac:dyDescent="0.5">
      <c r="A88" s="61">
        <v>72</v>
      </c>
      <c r="B88" s="62" t="s">
        <v>110</v>
      </c>
      <c r="C88" s="63"/>
      <c r="D88" s="63"/>
      <c r="E88" s="64">
        <v>1</v>
      </c>
      <c r="F88" s="64">
        <v>1</v>
      </c>
      <c r="G88" s="64">
        <f t="shared" si="23"/>
        <v>108000</v>
      </c>
      <c r="H88" s="64">
        <v>1</v>
      </c>
      <c r="I88" s="64">
        <v>1</v>
      </c>
      <c r="J88" s="64">
        <v>1</v>
      </c>
      <c r="K88" s="65" t="s">
        <v>69</v>
      </c>
      <c r="L88" s="65" t="s">
        <v>69</v>
      </c>
      <c r="M88" s="65" t="s">
        <v>69</v>
      </c>
      <c r="N88" s="64"/>
      <c r="O88" s="64"/>
      <c r="P88" s="64">
        <f t="shared" si="24"/>
        <v>0</v>
      </c>
      <c r="Q88" s="64"/>
      <c r="R88" s="64"/>
      <c r="S88" s="64">
        <f t="shared" si="25"/>
        <v>108000</v>
      </c>
      <c r="T88" s="205" t="s">
        <v>588</v>
      </c>
      <c r="U88" s="54">
        <v>9000</v>
      </c>
      <c r="V88" s="54"/>
      <c r="W88" s="54"/>
      <c r="X88" s="55">
        <v>1</v>
      </c>
      <c r="Y88" s="54">
        <v>9000</v>
      </c>
      <c r="Z88" s="54">
        <f t="shared" si="26"/>
        <v>0</v>
      </c>
      <c r="AA88" s="54"/>
      <c r="AB88" s="54"/>
      <c r="AC88" s="100"/>
      <c r="AD88" s="295"/>
    </row>
    <row r="89" spans="1:30" s="66" customFormat="1" x14ac:dyDescent="0.5">
      <c r="A89" s="61">
        <v>73</v>
      </c>
      <c r="B89" s="62" t="s">
        <v>110</v>
      </c>
      <c r="C89" s="63"/>
      <c r="D89" s="63"/>
      <c r="E89" s="64">
        <v>1</v>
      </c>
      <c r="F89" s="64">
        <v>1</v>
      </c>
      <c r="G89" s="64">
        <f t="shared" si="23"/>
        <v>108000</v>
      </c>
      <c r="H89" s="64">
        <v>1</v>
      </c>
      <c r="I89" s="64">
        <v>1</v>
      </c>
      <c r="J89" s="64">
        <v>1</v>
      </c>
      <c r="K89" s="65" t="s">
        <v>69</v>
      </c>
      <c r="L89" s="65" t="s">
        <v>69</v>
      </c>
      <c r="M89" s="65" t="s">
        <v>69</v>
      </c>
      <c r="N89" s="64"/>
      <c r="O89" s="64"/>
      <c r="P89" s="64">
        <f t="shared" si="24"/>
        <v>0</v>
      </c>
      <c r="Q89" s="64"/>
      <c r="R89" s="64"/>
      <c r="S89" s="64">
        <f t="shared" si="25"/>
        <v>108000</v>
      </c>
      <c r="T89" s="205" t="s">
        <v>589</v>
      </c>
      <c r="U89" s="54">
        <v>9000</v>
      </c>
      <c r="V89" s="54"/>
      <c r="W89" s="54"/>
      <c r="X89" s="55">
        <v>1</v>
      </c>
      <c r="Y89" s="54">
        <v>9000</v>
      </c>
      <c r="Z89" s="54">
        <f t="shared" si="26"/>
        <v>0</v>
      </c>
      <c r="AA89" s="54"/>
      <c r="AB89" s="54"/>
      <c r="AC89" s="100"/>
      <c r="AD89" s="295"/>
    </row>
    <row r="90" spans="1:30" s="66" customFormat="1" x14ac:dyDescent="0.5">
      <c r="A90" s="61">
        <v>74</v>
      </c>
      <c r="B90" s="62" t="s">
        <v>110</v>
      </c>
      <c r="C90" s="63"/>
      <c r="D90" s="63"/>
      <c r="E90" s="64">
        <v>1</v>
      </c>
      <c r="F90" s="64">
        <v>1</v>
      </c>
      <c r="G90" s="64">
        <f t="shared" si="23"/>
        <v>108000</v>
      </c>
      <c r="H90" s="64">
        <v>1</v>
      </c>
      <c r="I90" s="64">
        <v>1</v>
      </c>
      <c r="J90" s="64">
        <v>1</v>
      </c>
      <c r="K90" s="65" t="s">
        <v>69</v>
      </c>
      <c r="L90" s="65" t="s">
        <v>69</v>
      </c>
      <c r="M90" s="65" t="s">
        <v>69</v>
      </c>
      <c r="N90" s="64"/>
      <c r="O90" s="64"/>
      <c r="P90" s="64">
        <f t="shared" si="24"/>
        <v>0</v>
      </c>
      <c r="Q90" s="64"/>
      <c r="R90" s="64"/>
      <c r="S90" s="64">
        <f t="shared" si="25"/>
        <v>108000</v>
      </c>
      <c r="T90" s="205" t="s">
        <v>773</v>
      </c>
      <c r="U90" s="54">
        <v>9000</v>
      </c>
      <c r="V90" s="54"/>
      <c r="W90" s="54"/>
      <c r="X90" s="55">
        <v>1</v>
      </c>
      <c r="Y90" s="54">
        <v>9000</v>
      </c>
      <c r="Z90" s="54">
        <f t="shared" si="26"/>
        <v>0</v>
      </c>
      <c r="AA90" s="54"/>
      <c r="AB90" s="54"/>
      <c r="AC90" s="100"/>
      <c r="AD90" s="295"/>
    </row>
    <row r="91" spans="1:30" s="66" customFormat="1" x14ac:dyDescent="0.5">
      <c r="A91" s="61">
        <v>75</v>
      </c>
      <c r="B91" s="62" t="s">
        <v>110</v>
      </c>
      <c r="C91" s="63"/>
      <c r="D91" s="63"/>
      <c r="E91" s="64">
        <v>1</v>
      </c>
      <c r="F91" s="64">
        <v>1</v>
      </c>
      <c r="G91" s="64">
        <f t="shared" si="23"/>
        <v>108000</v>
      </c>
      <c r="H91" s="64">
        <v>1</v>
      </c>
      <c r="I91" s="64">
        <v>1</v>
      </c>
      <c r="J91" s="64">
        <v>1</v>
      </c>
      <c r="K91" s="65" t="s">
        <v>69</v>
      </c>
      <c r="L91" s="65" t="s">
        <v>69</v>
      </c>
      <c r="M91" s="65" t="s">
        <v>69</v>
      </c>
      <c r="N91" s="64"/>
      <c r="O91" s="64"/>
      <c r="P91" s="64">
        <f t="shared" si="24"/>
        <v>0</v>
      </c>
      <c r="Q91" s="64"/>
      <c r="R91" s="64"/>
      <c r="S91" s="64">
        <f t="shared" si="25"/>
        <v>108000</v>
      </c>
      <c r="T91" s="205" t="s">
        <v>894</v>
      </c>
      <c r="U91" s="54">
        <v>9000</v>
      </c>
      <c r="V91" s="54"/>
      <c r="W91" s="54"/>
      <c r="X91" s="55">
        <v>1</v>
      </c>
      <c r="Y91" s="54">
        <v>9000</v>
      </c>
      <c r="Z91" s="54">
        <f t="shared" si="26"/>
        <v>0</v>
      </c>
      <c r="AA91" s="54"/>
      <c r="AB91" s="54"/>
      <c r="AC91" s="100"/>
      <c r="AD91" s="297"/>
    </row>
    <row r="92" spans="1:30" s="66" customFormat="1" x14ac:dyDescent="0.5">
      <c r="A92" s="61">
        <v>76</v>
      </c>
      <c r="B92" s="62" t="s">
        <v>110</v>
      </c>
      <c r="C92" s="63"/>
      <c r="D92" s="63"/>
      <c r="E92" s="64">
        <v>1</v>
      </c>
      <c r="F92" s="64">
        <v>1</v>
      </c>
      <c r="G92" s="64">
        <f t="shared" si="23"/>
        <v>108000</v>
      </c>
      <c r="H92" s="64">
        <v>1</v>
      </c>
      <c r="I92" s="64">
        <v>1</v>
      </c>
      <c r="J92" s="64">
        <v>1</v>
      </c>
      <c r="K92" s="65" t="s">
        <v>69</v>
      </c>
      <c r="L92" s="65" t="s">
        <v>69</v>
      </c>
      <c r="M92" s="65" t="s">
        <v>69</v>
      </c>
      <c r="N92" s="64"/>
      <c r="O92" s="64"/>
      <c r="P92" s="64">
        <f t="shared" si="24"/>
        <v>0</v>
      </c>
      <c r="Q92" s="64"/>
      <c r="R92" s="64"/>
      <c r="S92" s="64">
        <f t="shared" si="25"/>
        <v>108000</v>
      </c>
      <c r="T92" s="205" t="s">
        <v>594</v>
      </c>
      <c r="U92" s="54">
        <v>9000</v>
      </c>
      <c r="V92" s="54"/>
      <c r="W92" s="54"/>
      <c r="X92" s="55">
        <v>1</v>
      </c>
      <c r="Y92" s="54">
        <v>9000</v>
      </c>
      <c r="Z92" s="54">
        <f t="shared" si="26"/>
        <v>0</v>
      </c>
      <c r="AA92" s="54"/>
      <c r="AB92" s="54"/>
      <c r="AC92" s="100"/>
      <c r="AD92" s="295"/>
    </row>
    <row r="93" spans="1:30" s="66" customFormat="1" x14ac:dyDescent="0.5">
      <c r="A93" s="61">
        <v>77</v>
      </c>
      <c r="B93" s="62" t="s">
        <v>110</v>
      </c>
      <c r="C93" s="63"/>
      <c r="D93" s="63"/>
      <c r="E93" s="64">
        <v>1</v>
      </c>
      <c r="F93" s="64">
        <v>1</v>
      </c>
      <c r="G93" s="64">
        <f t="shared" si="23"/>
        <v>108000</v>
      </c>
      <c r="H93" s="64">
        <v>1</v>
      </c>
      <c r="I93" s="64">
        <v>1</v>
      </c>
      <c r="J93" s="64">
        <v>1</v>
      </c>
      <c r="K93" s="65" t="s">
        <v>69</v>
      </c>
      <c r="L93" s="65" t="s">
        <v>69</v>
      </c>
      <c r="M93" s="65" t="s">
        <v>69</v>
      </c>
      <c r="N93" s="64"/>
      <c r="O93" s="64"/>
      <c r="P93" s="64">
        <f>(Y93-U93)*12*X93</f>
        <v>0</v>
      </c>
      <c r="Q93" s="64"/>
      <c r="R93" s="64"/>
      <c r="S93" s="64">
        <f>G93+P93</f>
        <v>108000</v>
      </c>
      <c r="T93" s="205" t="s">
        <v>597</v>
      </c>
      <c r="U93" s="54">
        <v>9000</v>
      </c>
      <c r="V93" s="54"/>
      <c r="W93" s="54"/>
      <c r="X93" s="55">
        <v>1</v>
      </c>
      <c r="Y93" s="54">
        <v>9000</v>
      </c>
      <c r="Z93" s="54">
        <f>(Y93-U93)</f>
        <v>0</v>
      </c>
      <c r="AA93" s="54"/>
      <c r="AB93" s="54"/>
      <c r="AC93" s="100"/>
      <c r="AD93" s="295"/>
    </row>
    <row r="94" spans="1:30" s="66" customFormat="1" x14ac:dyDescent="0.5">
      <c r="A94" s="61">
        <v>78</v>
      </c>
      <c r="B94" s="62" t="s">
        <v>772</v>
      </c>
      <c r="C94" s="63"/>
      <c r="D94" s="63"/>
      <c r="E94" s="64">
        <v>1</v>
      </c>
      <c r="F94" s="64">
        <v>1</v>
      </c>
      <c r="G94" s="64">
        <f t="shared" si="23"/>
        <v>108000</v>
      </c>
      <c r="H94" s="64">
        <v>1</v>
      </c>
      <c r="I94" s="64">
        <v>1</v>
      </c>
      <c r="J94" s="64">
        <v>1</v>
      </c>
      <c r="K94" s="65" t="s">
        <v>69</v>
      </c>
      <c r="L94" s="65" t="s">
        <v>69</v>
      </c>
      <c r="M94" s="65" t="s">
        <v>69</v>
      </c>
      <c r="N94" s="64"/>
      <c r="O94" s="64"/>
      <c r="P94" s="64">
        <f t="shared" ref="P94:P98" si="27">(Y94-U94)*12*X94</f>
        <v>0</v>
      </c>
      <c r="Q94" s="64"/>
      <c r="R94" s="64"/>
      <c r="S94" s="64">
        <f t="shared" ref="S94:S98" si="28">G94+P94</f>
        <v>108000</v>
      </c>
      <c r="T94" s="205" t="s">
        <v>600</v>
      </c>
      <c r="U94" s="54">
        <v>9000</v>
      </c>
      <c r="V94" s="54"/>
      <c r="W94" s="54"/>
      <c r="X94" s="55">
        <v>1</v>
      </c>
      <c r="Y94" s="54">
        <v>9000</v>
      </c>
      <c r="Z94" s="54">
        <f t="shared" ref="Z94:Z98" si="29">(Y94-U94)</f>
        <v>0</v>
      </c>
      <c r="AA94" s="54"/>
      <c r="AB94" s="54"/>
      <c r="AC94" s="100"/>
      <c r="AD94" s="295"/>
    </row>
    <row r="95" spans="1:30" s="66" customFormat="1" x14ac:dyDescent="0.5">
      <c r="A95" s="61">
        <v>79</v>
      </c>
      <c r="B95" s="62" t="s">
        <v>772</v>
      </c>
      <c r="C95" s="63"/>
      <c r="D95" s="63"/>
      <c r="E95" s="64">
        <v>1</v>
      </c>
      <c r="F95" s="64">
        <v>1</v>
      </c>
      <c r="G95" s="64">
        <f t="shared" si="23"/>
        <v>108000</v>
      </c>
      <c r="H95" s="64">
        <v>1</v>
      </c>
      <c r="I95" s="64">
        <v>1</v>
      </c>
      <c r="J95" s="64">
        <v>1</v>
      </c>
      <c r="K95" s="65" t="s">
        <v>69</v>
      </c>
      <c r="L95" s="65" t="s">
        <v>69</v>
      </c>
      <c r="M95" s="65" t="s">
        <v>69</v>
      </c>
      <c r="N95" s="64"/>
      <c r="O95" s="64"/>
      <c r="P95" s="64">
        <f t="shared" si="27"/>
        <v>0</v>
      </c>
      <c r="Q95" s="64"/>
      <c r="R95" s="64"/>
      <c r="S95" s="64">
        <f t="shared" si="28"/>
        <v>108000</v>
      </c>
      <c r="T95" s="205" t="s">
        <v>599</v>
      </c>
      <c r="U95" s="54">
        <v>9000</v>
      </c>
      <c r="V95" s="54"/>
      <c r="W95" s="54"/>
      <c r="X95" s="55">
        <v>1</v>
      </c>
      <c r="Y95" s="54">
        <v>9000</v>
      </c>
      <c r="Z95" s="54">
        <f t="shared" si="29"/>
        <v>0</v>
      </c>
      <c r="AA95" s="54"/>
      <c r="AB95" s="54"/>
      <c r="AC95" s="100"/>
      <c r="AD95" s="295"/>
    </row>
    <row r="96" spans="1:30" s="66" customFormat="1" x14ac:dyDescent="0.5">
      <c r="A96" s="61">
        <v>80</v>
      </c>
      <c r="B96" s="62" t="s">
        <v>772</v>
      </c>
      <c r="C96" s="63"/>
      <c r="D96" s="63"/>
      <c r="E96" s="64">
        <v>1</v>
      </c>
      <c r="F96" s="64">
        <v>1</v>
      </c>
      <c r="G96" s="64">
        <f t="shared" si="23"/>
        <v>108000</v>
      </c>
      <c r="H96" s="64">
        <v>1</v>
      </c>
      <c r="I96" s="64">
        <v>1</v>
      </c>
      <c r="J96" s="64">
        <v>1</v>
      </c>
      <c r="K96" s="65" t="s">
        <v>69</v>
      </c>
      <c r="L96" s="65" t="s">
        <v>69</v>
      </c>
      <c r="M96" s="65" t="s">
        <v>69</v>
      </c>
      <c r="N96" s="64"/>
      <c r="O96" s="64"/>
      <c r="P96" s="64">
        <f t="shared" si="27"/>
        <v>0</v>
      </c>
      <c r="Q96" s="64"/>
      <c r="R96" s="64"/>
      <c r="S96" s="64">
        <f t="shared" si="28"/>
        <v>108000</v>
      </c>
      <c r="T96" s="205" t="s">
        <v>826</v>
      </c>
      <c r="U96" s="54">
        <v>9000</v>
      </c>
      <c r="V96" s="54"/>
      <c r="W96" s="54"/>
      <c r="X96" s="55">
        <v>1</v>
      </c>
      <c r="Y96" s="54">
        <v>9000</v>
      </c>
      <c r="Z96" s="54">
        <f t="shared" si="29"/>
        <v>0</v>
      </c>
      <c r="AA96" s="54"/>
      <c r="AB96" s="54"/>
      <c r="AC96" s="100"/>
      <c r="AD96" s="295"/>
    </row>
    <row r="97" spans="1:30" s="66" customFormat="1" x14ac:dyDescent="0.5">
      <c r="A97" s="61">
        <v>81</v>
      </c>
      <c r="B97" s="62" t="s">
        <v>772</v>
      </c>
      <c r="C97" s="63"/>
      <c r="D97" s="63"/>
      <c r="E97" s="64">
        <v>1</v>
      </c>
      <c r="F97" s="64">
        <v>1</v>
      </c>
      <c r="G97" s="64">
        <f t="shared" si="23"/>
        <v>108000</v>
      </c>
      <c r="H97" s="64">
        <v>1</v>
      </c>
      <c r="I97" s="64">
        <v>1</v>
      </c>
      <c r="J97" s="64">
        <v>1</v>
      </c>
      <c r="K97" s="65" t="s">
        <v>69</v>
      </c>
      <c r="L97" s="65"/>
      <c r="M97" s="65" t="s">
        <v>69</v>
      </c>
      <c r="N97" s="64"/>
      <c r="O97" s="64"/>
      <c r="P97" s="64">
        <f t="shared" si="27"/>
        <v>0</v>
      </c>
      <c r="Q97" s="64"/>
      <c r="R97" s="64"/>
      <c r="S97" s="64">
        <f t="shared" si="28"/>
        <v>108000</v>
      </c>
      <c r="T97" s="205" t="s">
        <v>827</v>
      </c>
      <c r="U97" s="54">
        <v>9000</v>
      </c>
      <c r="V97" s="54"/>
      <c r="W97" s="54"/>
      <c r="X97" s="55">
        <v>1</v>
      </c>
      <c r="Y97" s="54">
        <v>9000</v>
      </c>
      <c r="Z97" s="54">
        <f t="shared" si="29"/>
        <v>0</v>
      </c>
      <c r="AA97" s="54"/>
      <c r="AB97" s="54"/>
      <c r="AC97" s="100"/>
      <c r="AD97" s="295"/>
    </row>
    <row r="98" spans="1:30" s="66" customFormat="1" x14ac:dyDescent="0.5">
      <c r="A98" s="61">
        <v>82</v>
      </c>
      <c r="B98" s="62" t="s">
        <v>233</v>
      </c>
      <c r="C98" s="63"/>
      <c r="D98" s="63"/>
      <c r="E98" s="64">
        <v>1</v>
      </c>
      <c r="F98" s="64">
        <v>1</v>
      </c>
      <c r="G98" s="64">
        <f t="shared" si="23"/>
        <v>108000</v>
      </c>
      <c r="H98" s="64">
        <v>1</v>
      </c>
      <c r="I98" s="64">
        <v>1</v>
      </c>
      <c r="J98" s="64">
        <v>1</v>
      </c>
      <c r="K98" s="65" t="s">
        <v>69</v>
      </c>
      <c r="L98" s="65"/>
      <c r="M98" s="65" t="s">
        <v>69</v>
      </c>
      <c r="N98" s="64"/>
      <c r="O98" s="64"/>
      <c r="P98" s="64">
        <f t="shared" si="27"/>
        <v>0</v>
      </c>
      <c r="Q98" s="64"/>
      <c r="R98" s="64"/>
      <c r="S98" s="64">
        <f t="shared" si="28"/>
        <v>108000</v>
      </c>
      <c r="T98" s="205" t="s">
        <v>895</v>
      </c>
      <c r="U98" s="54">
        <v>9000</v>
      </c>
      <c r="V98" s="54"/>
      <c r="W98" s="54"/>
      <c r="X98" s="55">
        <v>1</v>
      </c>
      <c r="Y98" s="54">
        <v>9000</v>
      </c>
      <c r="Z98" s="54">
        <f t="shared" si="29"/>
        <v>0</v>
      </c>
      <c r="AA98" s="54"/>
      <c r="AB98" s="54"/>
      <c r="AC98" s="100"/>
      <c r="AD98" s="295"/>
    </row>
    <row r="99" spans="1:30" s="66" customFormat="1" x14ac:dyDescent="0.5">
      <c r="A99" s="70"/>
      <c r="B99" s="71" t="s">
        <v>62</v>
      </c>
      <c r="C99" s="72"/>
      <c r="D99" s="72"/>
      <c r="E99" s="73">
        <f>SUM(E83:E98)</f>
        <v>16</v>
      </c>
      <c r="F99" s="73">
        <f t="shared" ref="F99:R99" si="30">SUM(F83:F98)</f>
        <v>16</v>
      </c>
      <c r="G99" s="73">
        <f>SUM(G83:G98)</f>
        <v>1840200</v>
      </c>
      <c r="H99" s="73">
        <f t="shared" si="30"/>
        <v>16</v>
      </c>
      <c r="I99" s="73">
        <f t="shared" si="30"/>
        <v>16</v>
      </c>
      <c r="J99" s="73">
        <f t="shared" si="30"/>
        <v>16</v>
      </c>
      <c r="K99" s="73">
        <f t="shared" si="30"/>
        <v>0</v>
      </c>
      <c r="L99" s="73">
        <f t="shared" si="30"/>
        <v>0</v>
      </c>
      <c r="M99" s="73">
        <f t="shared" si="30"/>
        <v>0</v>
      </c>
      <c r="N99" s="73">
        <f t="shared" si="30"/>
        <v>0</v>
      </c>
      <c r="O99" s="73">
        <f t="shared" si="30"/>
        <v>0</v>
      </c>
      <c r="P99" s="73">
        <f>SUM(P83:P98)</f>
        <v>13200</v>
      </c>
      <c r="Q99" s="73">
        <f t="shared" si="30"/>
        <v>0</v>
      </c>
      <c r="R99" s="73">
        <f t="shared" si="30"/>
        <v>0</v>
      </c>
      <c r="S99" s="73">
        <f>SUM(S83:S98)</f>
        <v>1853400</v>
      </c>
      <c r="T99" s="74"/>
      <c r="U99" s="54"/>
      <c r="V99" s="54"/>
      <c r="W99" s="54"/>
      <c r="X99" s="55"/>
      <c r="Y99" s="54"/>
      <c r="Z99" s="54"/>
      <c r="AA99" s="54"/>
      <c r="AB99" s="54"/>
      <c r="AC99" s="100"/>
      <c r="AD99" s="296"/>
    </row>
    <row r="100" spans="1:30" s="66" customFormat="1" x14ac:dyDescent="0.5">
      <c r="A100" s="61"/>
      <c r="B100" s="67" t="s">
        <v>249</v>
      </c>
      <c r="C100" s="63"/>
      <c r="D100" s="63"/>
      <c r="E100" s="64"/>
      <c r="F100" s="64"/>
      <c r="G100" s="64"/>
      <c r="H100" s="64"/>
      <c r="I100" s="64"/>
      <c r="J100" s="64"/>
      <c r="K100" s="65"/>
      <c r="L100" s="65"/>
      <c r="M100" s="65"/>
      <c r="N100" s="64"/>
      <c r="O100" s="64"/>
      <c r="P100" s="64"/>
      <c r="Q100" s="64"/>
      <c r="R100" s="64"/>
      <c r="S100" s="64"/>
      <c r="T100" s="62"/>
      <c r="U100" s="54"/>
      <c r="V100" s="54"/>
      <c r="W100" s="54"/>
      <c r="X100" s="55"/>
      <c r="Y100" s="54"/>
      <c r="Z100" s="54"/>
      <c r="AA100" s="54"/>
      <c r="AB100" s="54"/>
      <c r="AC100" s="100"/>
    </row>
    <row r="101" spans="1:30" s="66" customFormat="1" x14ac:dyDescent="0.5">
      <c r="A101" s="61">
        <v>83</v>
      </c>
      <c r="B101" s="62" t="s">
        <v>474</v>
      </c>
      <c r="C101" s="63">
        <v>712052103001</v>
      </c>
      <c r="D101" s="63" t="s">
        <v>499</v>
      </c>
      <c r="E101" s="64">
        <v>1</v>
      </c>
      <c r="F101" s="64">
        <v>0</v>
      </c>
      <c r="G101" s="64">
        <f>(U101+V101+W204+W101)*X101*12</f>
        <v>672600</v>
      </c>
      <c r="H101" s="64">
        <v>1</v>
      </c>
      <c r="I101" s="64">
        <v>1</v>
      </c>
      <c r="J101" s="64">
        <v>1</v>
      </c>
      <c r="K101" s="65" t="s">
        <v>69</v>
      </c>
      <c r="L101" s="65"/>
      <c r="M101" s="65" t="s">
        <v>69</v>
      </c>
      <c r="N101" s="64"/>
      <c r="O101" s="64"/>
      <c r="P101" s="64">
        <f t="shared" ref="P101:P113" si="31">(Y101-U101)*12*X101</f>
        <v>0</v>
      </c>
      <c r="Q101" s="64"/>
      <c r="R101" s="64"/>
      <c r="S101" s="64">
        <f t="shared" ref="S101:S113" si="32">G101+P101</f>
        <v>672600</v>
      </c>
      <c r="T101" s="300" t="s">
        <v>73</v>
      </c>
      <c r="U101" s="54">
        <v>44850</v>
      </c>
      <c r="V101" s="54">
        <v>5600</v>
      </c>
      <c r="W101" s="54">
        <v>5600</v>
      </c>
      <c r="X101" s="55">
        <v>1</v>
      </c>
      <c r="Y101" s="54">
        <v>44850</v>
      </c>
      <c r="Z101" s="54">
        <f t="shared" ref="Z101:Z113" si="33">(Y101-U101)</f>
        <v>0</v>
      </c>
      <c r="AA101" s="54"/>
      <c r="AB101" s="54"/>
      <c r="AC101" s="100"/>
    </row>
    <row r="102" spans="1:30" s="66" customFormat="1" x14ac:dyDescent="0.5">
      <c r="A102" s="61">
        <v>84</v>
      </c>
      <c r="B102" s="75" t="s">
        <v>568</v>
      </c>
      <c r="C102" s="63">
        <v>712052101004</v>
      </c>
      <c r="D102" s="63" t="s">
        <v>503</v>
      </c>
      <c r="E102" s="64">
        <v>1</v>
      </c>
      <c r="F102" s="64">
        <v>1</v>
      </c>
      <c r="G102" s="64">
        <f>(U102+V102+W205+W102)*X102*12</f>
        <v>300600</v>
      </c>
      <c r="H102" s="64">
        <v>1</v>
      </c>
      <c r="I102" s="64">
        <v>1</v>
      </c>
      <c r="J102" s="64">
        <v>1</v>
      </c>
      <c r="K102" s="65" t="s">
        <v>69</v>
      </c>
      <c r="L102" s="65" t="s">
        <v>69</v>
      </c>
      <c r="M102" s="65" t="s">
        <v>69</v>
      </c>
      <c r="N102" s="64"/>
      <c r="O102" s="64"/>
      <c r="P102" s="64">
        <f t="shared" si="31"/>
        <v>11280</v>
      </c>
      <c r="Q102" s="64"/>
      <c r="R102" s="64"/>
      <c r="S102" s="64">
        <f t="shared" si="32"/>
        <v>311880</v>
      </c>
      <c r="T102" s="203" t="s">
        <v>601</v>
      </c>
      <c r="U102" s="54">
        <v>23550</v>
      </c>
      <c r="V102" s="54">
        <v>1500</v>
      </c>
      <c r="W102" s="54"/>
      <c r="X102" s="55">
        <v>1</v>
      </c>
      <c r="Y102" s="54">
        <v>24490</v>
      </c>
      <c r="Z102" s="54">
        <f t="shared" si="33"/>
        <v>940</v>
      </c>
      <c r="AA102" s="54"/>
      <c r="AB102" s="54"/>
      <c r="AC102" s="100"/>
    </row>
    <row r="103" spans="1:30" s="66" customFormat="1" x14ac:dyDescent="0.5">
      <c r="A103" s="61">
        <v>85</v>
      </c>
      <c r="B103" s="62" t="s">
        <v>474</v>
      </c>
      <c r="C103" s="63">
        <v>712052103002</v>
      </c>
      <c r="D103" s="63" t="s">
        <v>503</v>
      </c>
      <c r="E103" s="64">
        <v>1</v>
      </c>
      <c r="F103" s="64">
        <v>0</v>
      </c>
      <c r="G103" s="64">
        <f>(U103+V103+W206+W103)*X103*12</f>
        <v>411600</v>
      </c>
      <c r="H103" s="64">
        <v>1</v>
      </c>
      <c r="I103" s="64">
        <v>1</v>
      </c>
      <c r="J103" s="64">
        <v>1</v>
      </c>
      <c r="K103" s="65" t="s">
        <v>69</v>
      </c>
      <c r="L103" s="65"/>
      <c r="M103" s="65" t="s">
        <v>69</v>
      </c>
      <c r="N103" s="64"/>
      <c r="O103" s="64"/>
      <c r="P103" s="64">
        <f t="shared" si="31"/>
        <v>0</v>
      </c>
      <c r="Q103" s="64"/>
      <c r="R103" s="64"/>
      <c r="S103" s="64">
        <f t="shared" si="32"/>
        <v>411600</v>
      </c>
      <c r="T103" s="300" t="s">
        <v>73</v>
      </c>
      <c r="U103" s="54">
        <v>32800</v>
      </c>
      <c r="V103" s="54">
        <v>1500</v>
      </c>
      <c r="W103" s="54"/>
      <c r="X103" s="55">
        <v>1</v>
      </c>
      <c r="Y103" s="54">
        <v>32800</v>
      </c>
      <c r="Z103" s="54">
        <f t="shared" si="33"/>
        <v>0</v>
      </c>
      <c r="AA103" s="54"/>
      <c r="AB103" s="54"/>
      <c r="AC103" s="100"/>
    </row>
    <row r="104" spans="1:30" s="66" customFormat="1" x14ac:dyDescent="0.5">
      <c r="A104" s="61">
        <v>86</v>
      </c>
      <c r="B104" s="62" t="s">
        <v>602</v>
      </c>
      <c r="C104" s="63">
        <v>712053701002</v>
      </c>
      <c r="D104" s="63" t="s">
        <v>509</v>
      </c>
      <c r="E104" s="64">
        <v>1</v>
      </c>
      <c r="F104" s="64">
        <v>1</v>
      </c>
      <c r="G104" s="64">
        <f>(U104+V104+W207+W104)*X104*12</f>
        <v>384720</v>
      </c>
      <c r="H104" s="64">
        <v>1</v>
      </c>
      <c r="I104" s="64">
        <v>1</v>
      </c>
      <c r="J104" s="64">
        <v>1</v>
      </c>
      <c r="K104" s="65" t="s">
        <v>69</v>
      </c>
      <c r="L104" s="65" t="s">
        <v>69</v>
      </c>
      <c r="M104" s="65" t="s">
        <v>69</v>
      </c>
      <c r="N104" s="64"/>
      <c r="O104" s="64"/>
      <c r="P104" s="64">
        <f t="shared" si="31"/>
        <v>13440</v>
      </c>
      <c r="Q104" s="64"/>
      <c r="R104" s="64"/>
      <c r="S104" s="64">
        <f t="shared" si="32"/>
        <v>398160</v>
      </c>
      <c r="T104" s="203" t="s">
        <v>594</v>
      </c>
      <c r="U104" s="54">
        <v>28560</v>
      </c>
      <c r="V104" s="54">
        <v>3500</v>
      </c>
      <c r="W104" s="54"/>
      <c r="X104" s="55">
        <v>1</v>
      </c>
      <c r="Y104" s="54">
        <v>29680</v>
      </c>
      <c r="Z104" s="54">
        <f t="shared" si="33"/>
        <v>1120</v>
      </c>
      <c r="AA104" s="54"/>
      <c r="AB104" s="54"/>
      <c r="AC104" s="100"/>
    </row>
    <row r="105" spans="1:30" s="66" customFormat="1" x14ac:dyDescent="0.5">
      <c r="A105" s="61">
        <v>87</v>
      </c>
      <c r="B105" s="62" t="s">
        <v>571</v>
      </c>
      <c r="C105" s="63">
        <v>712053101001</v>
      </c>
      <c r="D105" s="63" t="s">
        <v>509</v>
      </c>
      <c r="E105" s="64">
        <v>1</v>
      </c>
      <c r="F105" s="64">
        <v>1</v>
      </c>
      <c r="G105" s="64">
        <f>(U105+V105+W204+W105)*X105*12</f>
        <v>336360</v>
      </c>
      <c r="H105" s="64">
        <v>1</v>
      </c>
      <c r="I105" s="64">
        <v>1</v>
      </c>
      <c r="J105" s="64">
        <v>1</v>
      </c>
      <c r="K105" s="65" t="s">
        <v>69</v>
      </c>
      <c r="L105" s="65" t="s">
        <v>69</v>
      </c>
      <c r="M105" s="65" t="s">
        <v>69</v>
      </c>
      <c r="N105" s="64"/>
      <c r="O105" s="64"/>
      <c r="P105" s="64">
        <f t="shared" si="31"/>
        <v>12960</v>
      </c>
      <c r="Q105" s="64"/>
      <c r="R105" s="64"/>
      <c r="S105" s="64">
        <f t="shared" si="32"/>
        <v>349320</v>
      </c>
      <c r="T105" s="203" t="s">
        <v>603</v>
      </c>
      <c r="U105" s="54">
        <v>28030</v>
      </c>
      <c r="V105" s="54"/>
      <c r="W105" s="54"/>
      <c r="X105" s="55">
        <v>1</v>
      </c>
      <c r="Y105" s="54">
        <v>29110</v>
      </c>
      <c r="Z105" s="54">
        <f t="shared" si="33"/>
        <v>1080</v>
      </c>
      <c r="AA105" s="54"/>
      <c r="AB105" s="54"/>
      <c r="AC105" s="100"/>
    </row>
    <row r="106" spans="1:30" s="66" customFormat="1" x14ac:dyDescent="0.5">
      <c r="A106" s="61">
        <v>88</v>
      </c>
      <c r="B106" s="62" t="s">
        <v>604</v>
      </c>
      <c r="C106" s="63">
        <v>712053702001</v>
      </c>
      <c r="D106" s="63" t="s">
        <v>96</v>
      </c>
      <c r="E106" s="64">
        <v>1</v>
      </c>
      <c r="F106" s="64">
        <v>0</v>
      </c>
      <c r="G106" s="64">
        <f>(U106+V106+W208+W106)*X106*12</f>
        <v>355320</v>
      </c>
      <c r="H106" s="64">
        <v>1</v>
      </c>
      <c r="I106" s="64">
        <v>1</v>
      </c>
      <c r="J106" s="64">
        <v>1</v>
      </c>
      <c r="K106" s="65" t="s">
        <v>69</v>
      </c>
      <c r="L106" s="65"/>
      <c r="M106" s="65" t="s">
        <v>69</v>
      </c>
      <c r="N106" s="64"/>
      <c r="O106" s="64"/>
      <c r="P106" s="64">
        <f t="shared" si="31"/>
        <v>0</v>
      </c>
      <c r="Q106" s="64"/>
      <c r="R106" s="64"/>
      <c r="S106" s="64">
        <f t="shared" si="32"/>
        <v>355320</v>
      </c>
      <c r="T106" s="300" t="s">
        <v>73</v>
      </c>
      <c r="U106" s="54">
        <v>29610</v>
      </c>
      <c r="V106" s="54"/>
      <c r="W106" s="54"/>
      <c r="X106" s="55">
        <v>1</v>
      </c>
      <c r="Y106" s="54">
        <v>29610</v>
      </c>
      <c r="Z106" s="54">
        <f t="shared" si="33"/>
        <v>0</v>
      </c>
      <c r="AA106" s="54"/>
      <c r="AB106" s="54"/>
      <c r="AC106" s="100"/>
    </row>
    <row r="107" spans="1:30" s="66" customFormat="1" x14ac:dyDescent="0.5">
      <c r="A107" s="61">
        <v>89</v>
      </c>
      <c r="B107" s="62" t="s">
        <v>584</v>
      </c>
      <c r="C107" s="63">
        <v>712054611002</v>
      </c>
      <c r="D107" s="63" t="s">
        <v>585</v>
      </c>
      <c r="E107" s="64">
        <v>1</v>
      </c>
      <c r="F107" s="64">
        <v>1</v>
      </c>
      <c r="G107" s="64">
        <f>(U107+V107+W209+W107)*X107*12</f>
        <v>621240</v>
      </c>
      <c r="H107" s="64">
        <v>1</v>
      </c>
      <c r="I107" s="64">
        <v>1</v>
      </c>
      <c r="J107" s="64">
        <v>1</v>
      </c>
      <c r="K107" s="65" t="s">
        <v>69</v>
      </c>
      <c r="L107" s="65" t="s">
        <v>69</v>
      </c>
      <c r="M107" s="65" t="s">
        <v>69</v>
      </c>
      <c r="N107" s="64"/>
      <c r="O107" s="64"/>
      <c r="P107" s="64">
        <f t="shared" si="31"/>
        <v>18480</v>
      </c>
      <c r="Q107" s="64"/>
      <c r="R107" s="64"/>
      <c r="S107" s="64">
        <f t="shared" si="32"/>
        <v>639720</v>
      </c>
      <c r="T107" s="203" t="s">
        <v>605</v>
      </c>
      <c r="U107" s="54">
        <v>51770</v>
      </c>
      <c r="V107" s="54"/>
      <c r="W107" s="54"/>
      <c r="X107" s="55">
        <v>1</v>
      </c>
      <c r="Y107" s="54">
        <v>53310</v>
      </c>
      <c r="Z107" s="54">
        <f t="shared" si="33"/>
        <v>1540</v>
      </c>
      <c r="AA107" s="54"/>
      <c r="AB107" s="54"/>
      <c r="AC107" s="100"/>
    </row>
    <row r="108" spans="1:30" s="66" customFormat="1" x14ac:dyDescent="0.5">
      <c r="A108" s="61">
        <v>90</v>
      </c>
      <c r="B108" s="62" t="s">
        <v>584</v>
      </c>
      <c r="C108" s="63">
        <v>712054611004</v>
      </c>
      <c r="D108" s="63" t="s">
        <v>585</v>
      </c>
      <c r="E108" s="64">
        <v>1</v>
      </c>
      <c r="F108" s="64">
        <v>1</v>
      </c>
      <c r="G108" s="64">
        <f>(U108+V108+W211+W108)*X108*12</f>
        <v>429240</v>
      </c>
      <c r="H108" s="64">
        <v>1</v>
      </c>
      <c r="I108" s="64">
        <v>1</v>
      </c>
      <c r="J108" s="64">
        <v>1</v>
      </c>
      <c r="K108" s="65" t="s">
        <v>69</v>
      </c>
      <c r="L108" s="65" t="s">
        <v>69</v>
      </c>
      <c r="M108" s="65" t="s">
        <v>69</v>
      </c>
      <c r="N108" s="64"/>
      <c r="O108" s="64"/>
      <c r="P108" s="64">
        <f t="shared" si="31"/>
        <v>13080</v>
      </c>
      <c r="Q108" s="64"/>
      <c r="R108" s="64"/>
      <c r="S108" s="64">
        <f t="shared" si="32"/>
        <v>442320</v>
      </c>
      <c r="T108" s="203" t="s">
        <v>606</v>
      </c>
      <c r="U108" s="54">
        <v>35770</v>
      </c>
      <c r="V108" s="54"/>
      <c r="W108" s="54"/>
      <c r="X108" s="55">
        <v>1</v>
      </c>
      <c r="Y108" s="54">
        <v>36860</v>
      </c>
      <c r="Z108" s="54">
        <f t="shared" si="33"/>
        <v>1090</v>
      </c>
      <c r="AA108" s="54"/>
      <c r="AB108" s="54"/>
      <c r="AC108" s="100"/>
    </row>
    <row r="109" spans="1:30" s="66" customFormat="1" x14ac:dyDescent="0.5">
      <c r="A109" s="61">
        <v>91</v>
      </c>
      <c r="B109" s="62" t="s">
        <v>584</v>
      </c>
      <c r="C109" s="63">
        <v>712054611006</v>
      </c>
      <c r="D109" s="63" t="s">
        <v>517</v>
      </c>
      <c r="E109" s="64">
        <v>1</v>
      </c>
      <c r="F109" s="64">
        <v>1</v>
      </c>
      <c r="G109" s="64">
        <f>(U109+V109+W212+W109)*X109*12</f>
        <v>296760</v>
      </c>
      <c r="H109" s="64">
        <v>1</v>
      </c>
      <c r="I109" s="64">
        <v>1</v>
      </c>
      <c r="J109" s="64">
        <v>1</v>
      </c>
      <c r="K109" s="65" t="s">
        <v>69</v>
      </c>
      <c r="L109" s="65" t="s">
        <v>69</v>
      </c>
      <c r="M109" s="65" t="s">
        <v>69</v>
      </c>
      <c r="N109" s="64"/>
      <c r="O109" s="64"/>
      <c r="P109" s="64">
        <f t="shared" si="31"/>
        <v>11160</v>
      </c>
      <c r="Q109" s="64"/>
      <c r="R109" s="64"/>
      <c r="S109" s="64">
        <f t="shared" si="32"/>
        <v>307920</v>
      </c>
      <c r="T109" s="203" t="s">
        <v>540</v>
      </c>
      <c r="U109" s="54">
        <v>24730</v>
      </c>
      <c r="V109" s="54"/>
      <c r="W109" s="54"/>
      <c r="X109" s="55">
        <v>1</v>
      </c>
      <c r="Y109" s="54">
        <v>25660</v>
      </c>
      <c r="Z109" s="54">
        <f t="shared" si="33"/>
        <v>930</v>
      </c>
      <c r="AA109" s="54"/>
      <c r="AB109" s="54"/>
      <c r="AC109" s="100"/>
    </row>
    <row r="110" spans="1:30" s="66" customFormat="1" x14ac:dyDescent="0.5">
      <c r="A110" s="61">
        <v>92</v>
      </c>
      <c r="B110" s="62" t="s">
        <v>584</v>
      </c>
      <c r="C110" s="63">
        <v>712054611007</v>
      </c>
      <c r="D110" s="63" t="s">
        <v>517</v>
      </c>
      <c r="E110" s="64">
        <v>1</v>
      </c>
      <c r="F110" s="64">
        <v>1</v>
      </c>
      <c r="G110" s="64">
        <f>(U110+V110+W214+W110)*X110*12</f>
        <v>285840</v>
      </c>
      <c r="H110" s="64">
        <v>1</v>
      </c>
      <c r="I110" s="64">
        <v>1</v>
      </c>
      <c r="J110" s="64">
        <v>1</v>
      </c>
      <c r="K110" s="65" t="s">
        <v>69</v>
      </c>
      <c r="L110" s="65" t="s">
        <v>69</v>
      </c>
      <c r="M110" s="65" t="s">
        <v>69</v>
      </c>
      <c r="N110" s="64"/>
      <c r="O110" s="64"/>
      <c r="P110" s="64">
        <f t="shared" si="31"/>
        <v>10920</v>
      </c>
      <c r="Q110" s="64"/>
      <c r="R110" s="64"/>
      <c r="S110" s="64">
        <f t="shared" si="32"/>
        <v>296760</v>
      </c>
      <c r="T110" s="203" t="s">
        <v>607</v>
      </c>
      <c r="U110" s="54">
        <v>23820</v>
      </c>
      <c r="V110" s="54"/>
      <c r="W110" s="54"/>
      <c r="X110" s="55">
        <v>1</v>
      </c>
      <c r="Y110" s="54">
        <v>24730</v>
      </c>
      <c r="Z110" s="54">
        <f t="shared" si="33"/>
        <v>910</v>
      </c>
      <c r="AA110" s="54"/>
      <c r="AB110" s="54"/>
      <c r="AC110" s="100"/>
    </row>
    <row r="111" spans="1:30" s="66" customFormat="1" x14ac:dyDescent="0.5">
      <c r="A111" s="61">
        <v>93</v>
      </c>
      <c r="B111" s="62" t="s">
        <v>608</v>
      </c>
      <c r="C111" s="63">
        <v>712054706001</v>
      </c>
      <c r="D111" s="63" t="s">
        <v>517</v>
      </c>
      <c r="E111" s="64">
        <v>1</v>
      </c>
      <c r="F111" s="64">
        <v>1</v>
      </c>
      <c r="G111" s="64">
        <f>(U111+V111+W215+W111)*X111*12</f>
        <v>259440</v>
      </c>
      <c r="H111" s="64">
        <v>1</v>
      </c>
      <c r="I111" s="64">
        <v>1</v>
      </c>
      <c r="J111" s="64">
        <v>1</v>
      </c>
      <c r="K111" s="65" t="s">
        <v>69</v>
      </c>
      <c r="L111" s="65" t="s">
        <v>69</v>
      </c>
      <c r="M111" s="65" t="s">
        <v>69</v>
      </c>
      <c r="N111" s="64"/>
      <c r="O111" s="64"/>
      <c r="P111" s="64">
        <f t="shared" si="31"/>
        <v>10440</v>
      </c>
      <c r="Q111" s="64"/>
      <c r="R111" s="64"/>
      <c r="S111" s="64">
        <f t="shared" si="32"/>
        <v>269880</v>
      </c>
      <c r="T111" s="203" t="s">
        <v>609</v>
      </c>
      <c r="U111" s="54">
        <v>21620</v>
      </c>
      <c r="V111" s="54"/>
      <c r="W111" s="54"/>
      <c r="X111" s="55">
        <v>1</v>
      </c>
      <c r="Y111" s="54">
        <v>22490</v>
      </c>
      <c r="Z111" s="54">
        <f t="shared" si="33"/>
        <v>870</v>
      </c>
      <c r="AA111" s="54"/>
      <c r="AB111" s="54"/>
      <c r="AC111" s="100"/>
    </row>
    <row r="112" spans="1:30" s="66" customFormat="1" x14ac:dyDescent="0.5">
      <c r="A112" s="61">
        <v>94</v>
      </c>
      <c r="B112" s="62" t="s">
        <v>610</v>
      </c>
      <c r="C112" s="63">
        <v>712054708001</v>
      </c>
      <c r="D112" s="63" t="s">
        <v>522</v>
      </c>
      <c r="E112" s="64">
        <v>1</v>
      </c>
      <c r="F112" s="64">
        <v>1</v>
      </c>
      <c r="G112" s="64">
        <f>(U112+V112+W216+W112)*X112*12</f>
        <v>210840</v>
      </c>
      <c r="H112" s="64">
        <v>1</v>
      </c>
      <c r="I112" s="64">
        <v>1</v>
      </c>
      <c r="J112" s="64">
        <v>1</v>
      </c>
      <c r="K112" s="65" t="s">
        <v>69</v>
      </c>
      <c r="L112" s="65" t="s">
        <v>69</v>
      </c>
      <c r="M112" s="65" t="s">
        <v>69</v>
      </c>
      <c r="N112" s="64"/>
      <c r="O112" s="64"/>
      <c r="P112" s="64">
        <f t="shared" si="31"/>
        <v>7440</v>
      </c>
      <c r="Q112" s="64"/>
      <c r="R112" s="64"/>
      <c r="S112" s="64">
        <f t="shared" si="32"/>
        <v>218280</v>
      </c>
      <c r="T112" s="203" t="s">
        <v>611</v>
      </c>
      <c r="U112" s="54">
        <v>17570</v>
      </c>
      <c r="V112" s="54"/>
      <c r="W112" s="54"/>
      <c r="X112" s="55">
        <v>1</v>
      </c>
      <c r="Y112" s="54">
        <v>18190</v>
      </c>
      <c r="Z112" s="54">
        <f t="shared" si="33"/>
        <v>620</v>
      </c>
      <c r="AA112" s="54"/>
      <c r="AB112" s="54"/>
      <c r="AC112" s="100"/>
    </row>
    <row r="113" spans="1:31" s="66" customFormat="1" x14ac:dyDescent="0.5">
      <c r="A113" s="61">
        <v>95</v>
      </c>
      <c r="B113" s="62" t="s">
        <v>584</v>
      </c>
      <c r="C113" s="63">
        <v>712054611003</v>
      </c>
      <c r="D113" s="63" t="s">
        <v>580</v>
      </c>
      <c r="E113" s="64">
        <v>1</v>
      </c>
      <c r="F113" s="64">
        <v>0</v>
      </c>
      <c r="G113" s="64">
        <f>(U113+V113+W218+W113)*X113*12</f>
        <v>297900</v>
      </c>
      <c r="H113" s="64">
        <v>1</v>
      </c>
      <c r="I113" s="64">
        <v>1</v>
      </c>
      <c r="J113" s="64">
        <v>1</v>
      </c>
      <c r="K113" s="65" t="s">
        <v>69</v>
      </c>
      <c r="L113" s="65"/>
      <c r="M113" s="65" t="s">
        <v>69</v>
      </c>
      <c r="N113" s="64"/>
      <c r="O113" s="64"/>
      <c r="P113" s="64">
        <f t="shared" si="31"/>
        <v>0</v>
      </c>
      <c r="Q113" s="64"/>
      <c r="R113" s="64"/>
      <c r="S113" s="64">
        <f t="shared" si="32"/>
        <v>297900</v>
      </c>
      <c r="T113" s="300" t="s">
        <v>73</v>
      </c>
      <c r="U113" s="54">
        <v>24825</v>
      </c>
      <c r="V113" s="54"/>
      <c r="W113" s="54"/>
      <c r="X113" s="55">
        <v>1</v>
      </c>
      <c r="Y113" s="54">
        <v>24825</v>
      </c>
      <c r="Z113" s="54">
        <f t="shared" si="33"/>
        <v>0</v>
      </c>
      <c r="AA113" s="54"/>
      <c r="AB113" s="54"/>
      <c r="AC113" s="100"/>
    </row>
    <row r="114" spans="1:31" s="66" customFormat="1" x14ac:dyDescent="0.5">
      <c r="A114" s="70"/>
      <c r="B114" s="71" t="s">
        <v>62</v>
      </c>
      <c r="C114" s="72"/>
      <c r="D114" s="72"/>
      <c r="E114" s="73">
        <f>SUM(E101:E113)</f>
        <v>13</v>
      </c>
      <c r="F114" s="73">
        <f t="shared" ref="F114:O114" si="34">SUM(F101:F113)</f>
        <v>9</v>
      </c>
      <c r="G114" s="73">
        <f>SUM(G101:G113)</f>
        <v>4862460</v>
      </c>
      <c r="H114" s="73">
        <f t="shared" si="34"/>
        <v>13</v>
      </c>
      <c r="I114" s="73">
        <f t="shared" si="34"/>
        <v>13</v>
      </c>
      <c r="J114" s="73">
        <f t="shared" si="34"/>
        <v>13</v>
      </c>
      <c r="K114" s="73">
        <f t="shared" si="34"/>
        <v>0</v>
      </c>
      <c r="L114" s="73">
        <f t="shared" si="34"/>
        <v>0</v>
      </c>
      <c r="M114" s="73">
        <f t="shared" si="34"/>
        <v>0</v>
      </c>
      <c r="N114" s="73">
        <f t="shared" si="34"/>
        <v>0</v>
      </c>
      <c r="O114" s="73">
        <f t="shared" si="34"/>
        <v>0</v>
      </c>
      <c r="P114" s="73">
        <f>SUM(P101:P113)</f>
        <v>109200</v>
      </c>
      <c r="Q114" s="73">
        <f>SUM(Q101:Q113)</f>
        <v>0</v>
      </c>
      <c r="R114" s="73">
        <f>SUM(R101:R113)</f>
        <v>0</v>
      </c>
      <c r="S114" s="73">
        <f>SUM(S101:S113)</f>
        <v>4971660</v>
      </c>
      <c r="T114" s="74"/>
      <c r="U114" s="54"/>
      <c r="V114" s="54"/>
      <c r="W114" s="54"/>
      <c r="X114" s="55"/>
      <c r="Y114" s="54"/>
      <c r="Z114" s="54"/>
      <c r="AA114" s="54"/>
      <c r="AB114" s="54"/>
      <c r="AC114" s="100"/>
    </row>
    <row r="115" spans="1:31" s="66" customFormat="1" x14ac:dyDescent="0.5">
      <c r="A115" s="61"/>
      <c r="B115" s="67" t="s">
        <v>136</v>
      </c>
      <c r="C115" s="63"/>
      <c r="D115" s="63"/>
      <c r="E115" s="64"/>
      <c r="F115" s="64"/>
      <c r="G115" s="64"/>
      <c r="H115" s="64"/>
      <c r="I115" s="64"/>
      <c r="J115" s="64"/>
      <c r="K115" s="65"/>
      <c r="L115" s="65"/>
      <c r="M115" s="65"/>
      <c r="N115" s="64"/>
      <c r="O115" s="64"/>
      <c r="P115" s="64"/>
      <c r="Q115" s="64"/>
      <c r="R115" s="64"/>
      <c r="S115" s="64"/>
      <c r="T115" s="62"/>
      <c r="U115" s="54"/>
      <c r="V115" s="54"/>
      <c r="W115" s="54"/>
      <c r="X115" s="55"/>
      <c r="Y115" s="54"/>
      <c r="Z115" s="54"/>
      <c r="AA115" s="54"/>
      <c r="AB115" s="54"/>
      <c r="AC115" s="100"/>
    </row>
    <row r="116" spans="1:31" s="66" customFormat="1" x14ac:dyDescent="0.5">
      <c r="A116" s="61">
        <v>96</v>
      </c>
      <c r="B116" s="62" t="s">
        <v>97</v>
      </c>
      <c r="C116" s="63"/>
      <c r="D116" s="63"/>
      <c r="E116" s="64">
        <v>1</v>
      </c>
      <c r="F116" s="64">
        <v>1</v>
      </c>
      <c r="G116" s="64">
        <f>(U116+V116+W221+W116)*X116*12</f>
        <v>248160</v>
      </c>
      <c r="H116" s="64">
        <v>1</v>
      </c>
      <c r="I116" s="64">
        <v>1</v>
      </c>
      <c r="J116" s="64">
        <v>1</v>
      </c>
      <c r="K116" s="65" t="s">
        <v>69</v>
      </c>
      <c r="L116" s="65" t="s">
        <v>69</v>
      </c>
      <c r="M116" s="65" t="s">
        <v>69</v>
      </c>
      <c r="N116" s="64"/>
      <c r="O116" s="64"/>
      <c r="P116" s="64">
        <f t="shared" ref="P116:P146" si="35">(Y116-U116)*12*X116</f>
        <v>3960</v>
      </c>
      <c r="Q116" s="64"/>
      <c r="R116" s="64"/>
      <c r="S116" s="64">
        <f>G116+P116</f>
        <v>252120</v>
      </c>
      <c r="T116" s="203" t="s">
        <v>614</v>
      </c>
      <c r="U116" s="54">
        <v>20680</v>
      </c>
      <c r="V116" s="54"/>
      <c r="W116" s="54"/>
      <c r="X116" s="55">
        <v>1</v>
      </c>
      <c r="Y116" s="54">
        <v>21010</v>
      </c>
      <c r="Z116" s="54">
        <f>(Y116-U116)</f>
        <v>330</v>
      </c>
      <c r="AA116" s="54"/>
      <c r="AB116" s="54"/>
      <c r="AC116" s="100"/>
    </row>
    <row r="117" spans="1:31" s="66" customFormat="1" x14ac:dyDescent="0.5">
      <c r="A117" s="61">
        <v>97</v>
      </c>
      <c r="B117" s="62" t="s">
        <v>97</v>
      </c>
      <c r="C117" s="63"/>
      <c r="D117" s="63"/>
      <c r="E117" s="64">
        <v>1</v>
      </c>
      <c r="F117" s="64">
        <v>1</v>
      </c>
      <c r="G117" s="64">
        <f>(U117+V117+W222+W117)*X117*12</f>
        <v>236640</v>
      </c>
      <c r="H117" s="64">
        <v>1</v>
      </c>
      <c r="I117" s="64">
        <v>1</v>
      </c>
      <c r="J117" s="64">
        <v>1</v>
      </c>
      <c r="K117" s="65" t="s">
        <v>69</v>
      </c>
      <c r="L117" s="65" t="s">
        <v>69</v>
      </c>
      <c r="M117" s="65" t="s">
        <v>69</v>
      </c>
      <c r="N117" s="64"/>
      <c r="O117" s="64"/>
      <c r="P117" s="64">
        <f t="shared" si="35"/>
        <v>7680</v>
      </c>
      <c r="Q117" s="64"/>
      <c r="R117" s="64"/>
      <c r="S117" s="64">
        <f>G117+P117</f>
        <v>244320</v>
      </c>
      <c r="T117" s="203" t="s">
        <v>616</v>
      </c>
      <c r="U117" s="54">
        <v>19720</v>
      </c>
      <c r="V117" s="54"/>
      <c r="W117" s="54"/>
      <c r="X117" s="55">
        <v>1</v>
      </c>
      <c r="Y117" s="54">
        <v>20360</v>
      </c>
      <c r="Z117" s="54">
        <f>(Y117-U117)</f>
        <v>640</v>
      </c>
      <c r="AA117" s="54"/>
      <c r="AB117" s="54"/>
      <c r="AC117" s="100"/>
    </row>
    <row r="118" spans="1:31" s="66" customFormat="1" x14ac:dyDescent="0.5">
      <c r="A118" s="61">
        <v>98</v>
      </c>
      <c r="B118" s="62" t="s">
        <v>290</v>
      </c>
      <c r="C118" s="63"/>
      <c r="D118" s="63"/>
      <c r="E118" s="64">
        <v>1</v>
      </c>
      <c r="F118" s="64">
        <v>1</v>
      </c>
      <c r="G118" s="64">
        <f>(U118+V118+W223+W118)*X118*12</f>
        <v>192360</v>
      </c>
      <c r="H118" s="64">
        <v>1</v>
      </c>
      <c r="I118" s="64">
        <v>1</v>
      </c>
      <c r="J118" s="64">
        <v>1</v>
      </c>
      <c r="K118" s="65" t="s">
        <v>69</v>
      </c>
      <c r="L118" s="65" t="s">
        <v>69</v>
      </c>
      <c r="M118" s="65" t="s">
        <v>69</v>
      </c>
      <c r="N118" s="64"/>
      <c r="O118" s="64"/>
      <c r="P118" s="64">
        <f t="shared" si="35"/>
        <v>7440</v>
      </c>
      <c r="Q118" s="64"/>
      <c r="R118" s="64"/>
      <c r="S118" s="64">
        <f>G118+P118</f>
        <v>199800</v>
      </c>
      <c r="T118" s="203" t="s">
        <v>618</v>
      </c>
      <c r="U118" s="54">
        <v>16030</v>
      </c>
      <c r="V118" s="54"/>
      <c r="W118" s="54"/>
      <c r="X118" s="55">
        <v>1</v>
      </c>
      <c r="Y118" s="54">
        <v>16650</v>
      </c>
      <c r="Z118" s="54">
        <f>(Y118-U118)</f>
        <v>620</v>
      </c>
      <c r="AA118" s="54"/>
      <c r="AB118" s="54"/>
      <c r="AC118" s="100"/>
    </row>
    <row r="119" spans="1:31" s="66" customFormat="1" x14ac:dyDescent="0.5">
      <c r="A119" s="70"/>
      <c r="B119" s="71" t="s">
        <v>62</v>
      </c>
      <c r="C119" s="72"/>
      <c r="D119" s="72"/>
      <c r="E119" s="73">
        <f>SUM(E116:E118)</f>
        <v>3</v>
      </c>
      <c r="F119" s="73">
        <f t="shared" ref="F119:P119" si="36">SUM(F116:F118)</f>
        <v>3</v>
      </c>
      <c r="G119" s="73">
        <f t="shared" si="36"/>
        <v>677160</v>
      </c>
      <c r="H119" s="73">
        <f t="shared" si="36"/>
        <v>3</v>
      </c>
      <c r="I119" s="73">
        <f t="shared" si="36"/>
        <v>3</v>
      </c>
      <c r="J119" s="73">
        <f t="shared" si="36"/>
        <v>3</v>
      </c>
      <c r="K119" s="73">
        <f t="shared" si="36"/>
        <v>0</v>
      </c>
      <c r="L119" s="73">
        <f t="shared" si="36"/>
        <v>0</v>
      </c>
      <c r="M119" s="73">
        <f t="shared" si="36"/>
        <v>0</v>
      </c>
      <c r="N119" s="73">
        <f t="shared" si="36"/>
        <v>0</v>
      </c>
      <c r="O119" s="73">
        <f t="shared" si="36"/>
        <v>0</v>
      </c>
      <c r="P119" s="73">
        <f t="shared" si="36"/>
        <v>19080</v>
      </c>
      <c r="Q119" s="73">
        <f>SUM(Q116:Q118)</f>
        <v>0</v>
      </c>
      <c r="R119" s="73">
        <f>SUM(R116:R118)</f>
        <v>0</v>
      </c>
      <c r="S119" s="73">
        <f>SUM(S116:S118)</f>
        <v>696240</v>
      </c>
      <c r="T119" s="74"/>
      <c r="U119" s="54"/>
      <c r="V119" s="54"/>
      <c r="W119" s="54"/>
      <c r="X119" s="55"/>
      <c r="Y119" s="54"/>
      <c r="Z119" s="54"/>
      <c r="AA119" s="54"/>
      <c r="AB119" s="54"/>
      <c r="AC119" s="100"/>
    </row>
    <row r="120" spans="1:31" s="66" customFormat="1" x14ac:dyDescent="0.5">
      <c r="A120" s="61"/>
      <c r="B120" s="67" t="s">
        <v>81</v>
      </c>
      <c r="C120" s="63"/>
      <c r="D120" s="63"/>
      <c r="E120" s="64"/>
      <c r="F120" s="64"/>
      <c r="G120" s="64"/>
      <c r="H120" s="64"/>
      <c r="I120" s="64"/>
      <c r="J120" s="64"/>
      <c r="K120" s="65"/>
      <c r="L120" s="65"/>
      <c r="M120" s="65"/>
      <c r="N120" s="64"/>
      <c r="O120" s="64"/>
      <c r="P120" s="64"/>
      <c r="Q120" s="64"/>
      <c r="R120" s="64"/>
      <c r="S120" s="64"/>
      <c r="T120" s="62"/>
      <c r="U120" s="54"/>
      <c r="V120" s="54"/>
      <c r="W120" s="54"/>
      <c r="X120" s="55"/>
      <c r="Y120" s="54"/>
      <c r="Z120" s="54"/>
      <c r="AA120" s="54"/>
      <c r="AB120" s="54"/>
      <c r="AC120" s="100"/>
    </row>
    <row r="121" spans="1:31" s="66" customFormat="1" x14ac:dyDescent="0.5">
      <c r="A121" s="61">
        <v>99</v>
      </c>
      <c r="B121" s="77" t="s">
        <v>622</v>
      </c>
      <c r="C121" s="63"/>
      <c r="D121" s="63"/>
      <c r="E121" s="64">
        <v>1</v>
      </c>
      <c r="F121" s="64">
        <v>1</v>
      </c>
      <c r="G121" s="64">
        <f t="shared" ref="G121:G127" si="37">(U121+V121+W225+W121)*X121*12</f>
        <v>198720</v>
      </c>
      <c r="H121" s="64">
        <v>1</v>
      </c>
      <c r="I121" s="64">
        <v>1</v>
      </c>
      <c r="J121" s="64">
        <v>1</v>
      </c>
      <c r="K121" s="65" t="s">
        <v>69</v>
      </c>
      <c r="L121" s="65" t="s">
        <v>69</v>
      </c>
      <c r="M121" s="65" t="s">
        <v>69</v>
      </c>
      <c r="N121" s="64"/>
      <c r="O121" s="64"/>
      <c r="P121" s="64">
        <f t="shared" si="35"/>
        <v>8040</v>
      </c>
      <c r="Q121" s="64"/>
      <c r="R121" s="64"/>
      <c r="S121" s="64">
        <f t="shared" ref="S121:S146" si="38">G121+P121</f>
        <v>206760</v>
      </c>
      <c r="T121" s="203" t="s">
        <v>623</v>
      </c>
      <c r="U121" s="54">
        <v>16560</v>
      </c>
      <c r="V121" s="54"/>
      <c r="W121" s="54"/>
      <c r="X121" s="55">
        <v>1</v>
      </c>
      <c r="Y121" s="54">
        <f t="shared" ref="Y121:Y128" si="39">U121+AB121</f>
        <v>17230</v>
      </c>
      <c r="Z121" s="54">
        <f t="shared" ref="Z121:Z146" si="40">(Y121-U121)</f>
        <v>670</v>
      </c>
      <c r="AA121" s="54">
        <f t="shared" ref="AA121:AA128" si="41">U121*4/100</f>
        <v>662.4</v>
      </c>
      <c r="AB121" s="54">
        <v>670</v>
      </c>
      <c r="AC121" s="100"/>
    </row>
    <row r="122" spans="1:31" s="66" customFormat="1" x14ac:dyDescent="0.5">
      <c r="A122" s="61">
        <v>100</v>
      </c>
      <c r="B122" s="62" t="s">
        <v>279</v>
      </c>
      <c r="C122" s="63"/>
      <c r="D122" s="63"/>
      <c r="E122" s="64">
        <v>1</v>
      </c>
      <c r="F122" s="64">
        <v>1</v>
      </c>
      <c r="G122" s="64">
        <f t="shared" si="37"/>
        <v>166320</v>
      </c>
      <c r="H122" s="64">
        <v>1</v>
      </c>
      <c r="I122" s="64">
        <v>1</v>
      </c>
      <c r="J122" s="64">
        <v>1</v>
      </c>
      <c r="K122" s="65" t="s">
        <v>69</v>
      </c>
      <c r="L122" s="65" t="s">
        <v>69</v>
      </c>
      <c r="M122" s="65" t="s">
        <v>69</v>
      </c>
      <c r="N122" s="64"/>
      <c r="O122" s="64"/>
      <c r="P122" s="64">
        <f t="shared" si="35"/>
        <v>6720</v>
      </c>
      <c r="Q122" s="64"/>
      <c r="R122" s="64"/>
      <c r="S122" s="64">
        <f t="shared" si="38"/>
        <v>173040</v>
      </c>
      <c r="T122" s="203" t="s">
        <v>624</v>
      </c>
      <c r="U122" s="54">
        <v>13860</v>
      </c>
      <c r="V122" s="54"/>
      <c r="W122" s="54"/>
      <c r="X122" s="55">
        <v>1</v>
      </c>
      <c r="Y122" s="54">
        <f t="shared" si="39"/>
        <v>14420</v>
      </c>
      <c r="Z122" s="54">
        <f t="shared" si="40"/>
        <v>560</v>
      </c>
      <c r="AA122" s="54">
        <f t="shared" si="41"/>
        <v>554.4</v>
      </c>
      <c r="AB122" s="54">
        <v>560</v>
      </c>
      <c r="AC122" s="100"/>
    </row>
    <row r="123" spans="1:31" s="66" customFormat="1" x14ac:dyDescent="0.5">
      <c r="A123" s="61">
        <v>101</v>
      </c>
      <c r="B123" s="62" t="s">
        <v>281</v>
      </c>
      <c r="C123" s="63"/>
      <c r="D123" s="63"/>
      <c r="E123" s="64">
        <v>1</v>
      </c>
      <c r="F123" s="64">
        <v>1</v>
      </c>
      <c r="G123" s="64">
        <f t="shared" si="37"/>
        <v>155400</v>
      </c>
      <c r="H123" s="64">
        <v>1</v>
      </c>
      <c r="I123" s="64">
        <v>1</v>
      </c>
      <c r="J123" s="64">
        <v>1</v>
      </c>
      <c r="K123" s="65" t="s">
        <v>69</v>
      </c>
      <c r="L123" s="65" t="s">
        <v>69</v>
      </c>
      <c r="M123" s="65" t="s">
        <v>69</v>
      </c>
      <c r="N123" s="64"/>
      <c r="O123" s="64"/>
      <c r="P123" s="64">
        <f t="shared" si="35"/>
        <v>6240</v>
      </c>
      <c r="Q123" s="64"/>
      <c r="R123" s="64"/>
      <c r="S123" s="64">
        <f t="shared" si="38"/>
        <v>161640</v>
      </c>
      <c r="T123" s="203" t="s">
        <v>626</v>
      </c>
      <c r="U123" s="54">
        <v>12950</v>
      </c>
      <c r="V123" s="54"/>
      <c r="W123" s="54"/>
      <c r="X123" s="55">
        <v>1</v>
      </c>
      <c r="Y123" s="54">
        <f t="shared" si="39"/>
        <v>13470</v>
      </c>
      <c r="Z123" s="54">
        <f t="shared" si="40"/>
        <v>520</v>
      </c>
      <c r="AA123" s="54">
        <f t="shared" si="41"/>
        <v>518</v>
      </c>
      <c r="AB123" s="54">
        <v>520</v>
      </c>
      <c r="AC123" s="100"/>
    </row>
    <row r="124" spans="1:31" s="66" customFormat="1" x14ac:dyDescent="0.5">
      <c r="A124" s="61">
        <v>102</v>
      </c>
      <c r="B124" s="62" t="s">
        <v>281</v>
      </c>
      <c r="C124" s="63"/>
      <c r="D124" s="63"/>
      <c r="E124" s="64">
        <v>1</v>
      </c>
      <c r="F124" s="64">
        <v>1</v>
      </c>
      <c r="G124" s="64">
        <f t="shared" si="37"/>
        <v>155280</v>
      </c>
      <c r="H124" s="64">
        <v>1</v>
      </c>
      <c r="I124" s="64">
        <v>1</v>
      </c>
      <c r="J124" s="64">
        <v>1</v>
      </c>
      <c r="K124" s="65" t="s">
        <v>69</v>
      </c>
      <c r="L124" s="65" t="s">
        <v>69</v>
      </c>
      <c r="M124" s="65" t="s">
        <v>69</v>
      </c>
      <c r="N124" s="64"/>
      <c r="O124" s="64"/>
      <c r="P124" s="64">
        <f t="shared" si="35"/>
        <v>6240</v>
      </c>
      <c r="Q124" s="64"/>
      <c r="R124" s="64"/>
      <c r="S124" s="64">
        <f t="shared" si="38"/>
        <v>161520</v>
      </c>
      <c r="T124" s="203" t="s">
        <v>628</v>
      </c>
      <c r="U124" s="54">
        <v>12940</v>
      </c>
      <c r="V124" s="54"/>
      <c r="W124" s="54"/>
      <c r="X124" s="55">
        <v>1</v>
      </c>
      <c r="Y124" s="54">
        <f t="shared" si="39"/>
        <v>13460</v>
      </c>
      <c r="Z124" s="54">
        <f t="shared" si="40"/>
        <v>520</v>
      </c>
      <c r="AA124" s="54">
        <f t="shared" si="41"/>
        <v>517.6</v>
      </c>
      <c r="AB124" s="54">
        <v>520</v>
      </c>
      <c r="AC124" s="100"/>
    </row>
    <row r="125" spans="1:31" s="66" customFormat="1" x14ac:dyDescent="0.5">
      <c r="A125" s="61">
        <v>103</v>
      </c>
      <c r="B125" s="62" t="s">
        <v>281</v>
      </c>
      <c r="C125" s="63"/>
      <c r="D125" s="63"/>
      <c r="E125" s="64">
        <v>1</v>
      </c>
      <c r="F125" s="64">
        <v>1</v>
      </c>
      <c r="G125" s="64">
        <f t="shared" si="37"/>
        <v>149280</v>
      </c>
      <c r="H125" s="64">
        <v>1</v>
      </c>
      <c r="I125" s="64">
        <v>1</v>
      </c>
      <c r="J125" s="64">
        <v>1</v>
      </c>
      <c r="K125" s="65" t="s">
        <v>69</v>
      </c>
      <c r="L125" s="65" t="s">
        <v>69</v>
      </c>
      <c r="M125" s="65" t="s">
        <v>69</v>
      </c>
      <c r="N125" s="64"/>
      <c r="O125" s="64"/>
      <c r="P125" s="64">
        <f t="shared" si="35"/>
        <v>6000</v>
      </c>
      <c r="Q125" s="64"/>
      <c r="R125" s="64"/>
      <c r="S125" s="64">
        <f t="shared" si="38"/>
        <v>155280</v>
      </c>
      <c r="T125" s="203" t="s">
        <v>630</v>
      </c>
      <c r="U125" s="54">
        <v>12440</v>
      </c>
      <c r="V125" s="54"/>
      <c r="W125" s="54"/>
      <c r="X125" s="55">
        <v>1</v>
      </c>
      <c r="Y125" s="54">
        <f t="shared" si="39"/>
        <v>12940</v>
      </c>
      <c r="Z125" s="54">
        <f t="shared" si="40"/>
        <v>500</v>
      </c>
      <c r="AA125" s="54">
        <f t="shared" si="41"/>
        <v>497.6</v>
      </c>
      <c r="AB125" s="54">
        <v>500</v>
      </c>
      <c r="AC125" s="100"/>
    </row>
    <row r="126" spans="1:31" s="66" customFormat="1" x14ac:dyDescent="0.5">
      <c r="A126" s="61">
        <v>104</v>
      </c>
      <c r="B126" s="62" t="s">
        <v>302</v>
      </c>
      <c r="C126" s="63"/>
      <c r="D126" s="63"/>
      <c r="E126" s="64">
        <v>1</v>
      </c>
      <c r="F126" s="64">
        <v>1</v>
      </c>
      <c r="G126" s="64">
        <f t="shared" si="37"/>
        <v>135000</v>
      </c>
      <c r="H126" s="64">
        <v>1</v>
      </c>
      <c r="I126" s="64">
        <v>1</v>
      </c>
      <c r="J126" s="64">
        <v>1</v>
      </c>
      <c r="K126" s="65" t="s">
        <v>69</v>
      </c>
      <c r="L126" s="65" t="s">
        <v>69</v>
      </c>
      <c r="M126" s="65" t="s">
        <v>69</v>
      </c>
      <c r="N126" s="64"/>
      <c r="O126" s="64"/>
      <c r="P126" s="64">
        <f t="shared" si="35"/>
        <v>5400</v>
      </c>
      <c r="Q126" s="64"/>
      <c r="R126" s="64"/>
      <c r="S126" s="64">
        <f t="shared" si="38"/>
        <v>140400</v>
      </c>
      <c r="T126" s="203" t="s">
        <v>632</v>
      </c>
      <c r="U126" s="54">
        <v>11250</v>
      </c>
      <c r="V126" s="54"/>
      <c r="W126" s="54"/>
      <c r="X126" s="55">
        <v>1</v>
      </c>
      <c r="Y126" s="54">
        <f t="shared" si="39"/>
        <v>11700</v>
      </c>
      <c r="Z126" s="54">
        <f t="shared" si="40"/>
        <v>450</v>
      </c>
      <c r="AA126" s="54">
        <f t="shared" si="41"/>
        <v>450</v>
      </c>
      <c r="AB126" s="54">
        <v>450</v>
      </c>
      <c r="AC126" s="100"/>
    </row>
    <row r="127" spans="1:31" s="66" customFormat="1" x14ac:dyDescent="0.5">
      <c r="A127" s="61">
        <v>105</v>
      </c>
      <c r="B127" s="62" t="s">
        <v>302</v>
      </c>
      <c r="C127" s="63"/>
      <c r="D127" s="63"/>
      <c r="E127" s="64">
        <v>1</v>
      </c>
      <c r="F127" s="64">
        <v>1</v>
      </c>
      <c r="G127" s="64">
        <f t="shared" si="37"/>
        <v>140880</v>
      </c>
      <c r="H127" s="64">
        <v>1</v>
      </c>
      <c r="I127" s="64">
        <v>1</v>
      </c>
      <c r="J127" s="64">
        <v>1</v>
      </c>
      <c r="K127" s="65" t="s">
        <v>69</v>
      </c>
      <c r="L127" s="65" t="s">
        <v>69</v>
      </c>
      <c r="M127" s="65" t="s">
        <v>69</v>
      </c>
      <c r="N127" s="64"/>
      <c r="O127" s="64"/>
      <c r="P127" s="64">
        <f t="shared" si="35"/>
        <v>5640</v>
      </c>
      <c r="Q127" s="64"/>
      <c r="R127" s="64"/>
      <c r="S127" s="64">
        <f t="shared" si="38"/>
        <v>146520</v>
      </c>
      <c r="T127" s="203" t="s">
        <v>634</v>
      </c>
      <c r="U127" s="54">
        <v>11740</v>
      </c>
      <c r="V127" s="54"/>
      <c r="W127" s="54"/>
      <c r="X127" s="55">
        <v>1</v>
      </c>
      <c r="Y127" s="54">
        <f t="shared" si="39"/>
        <v>12210</v>
      </c>
      <c r="Z127" s="54">
        <f t="shared" si="40"/>
        <v>470</v>
      </c>
      <c r="AA127" s="54">
        <f t="shared" si="41"/>
        <v>469.6</v>
      </c>
      <c r="AB127" s="54">
        <v>470</v>
      </c>
      <c r="AC127" s="100"/>
      <c r="AD127" s="296"/>
      <c r="AE127" s="296"/>
    </row>
    <row r="128" spans="1:31" s="66" customFormat="1" x14ac:dyDescent="0.5">
      <c r="A128" s="61">
        <v>106</v>
      </c>
      <c r="B128" s="62" t="s">
        <v>97</v>
      </c>
      <c r="C128" s="63"/>
      <c r="D128" s="63"/>
      <c r="E128" s="64">
        <v>1</v>
      </c>
      <c r="F128" s="64">
        <v>1</v>
      </c>
      <c r="G128" s="64">
        <f t="shared" ref="G128:G146" si="42">(U128+V128+W232+W128)*X128*12</f>
        <v>140400</v>
      </c>
      <c r="H128" s="64">
        <v>1</v>
      </c>
      <c r="I128" s="64">
        <v>1</v>
      </c>
      <c r="J128" s="64">
        <v>1</v>
      </c>
      <c r="K128" s="65" t="s">
        <v>69</v>
      </c>
      <c r="L128" s="65" t="s">
        <v>69</v>
      </c>
      <c r="M128" s="65" t="s">
        <v>69</v>
      </c>
      <c r="N128" s="64"/>
      <c r="O128" s="64"/>
      <c r="P128" s="64">
        <f t="shared" si="35"/>
        <v>5640</v>
      </c>
      <c r="Q128" s="64"/>
      <c r="R128" s="64"/>
      <c r="S128" s="64">
        <f t="shared" si="38"/>
        <v>146040</v>
      </c>
      <c r="T128" s="203" t="s">
        <v>636</v>
      </c>
      <c r="U128" s="54">
        <v>11700</v>
      </c>
      <c r="V128" s="54"/>
      <c r="W128" s="54"/>
      <c r="X128" s="55">
        <v>1</v>
      </c>
      <c r="Y128" s="54">
        <f t="shared" si="39"/>
        <v>12170</v>
      </c>
      <c r="Z128" s="54">
        <f t="shared" si="40"/>
        <v>470</v>
      </c>
      <c r="AA128" s="54">
        <f t="shared" si="41"/>
        <v>468</v>
      </c>
      <c r="AB128" s="54">
        <v>470</v>
      </c>
      <c r="AC128" s="100"/>
      <c r="AD128" s="296"/>
      <c r="AE128" s="296"/>
    </row>
    <row r="129" spans="1:31" s="66" customFormat="1" x14ac:dyDescent="0.5">
      <c r="A129" s="61">
        <v>107</v>
      </c>
      <c r="B129" s="62" t="s">
        <v>110</v>
      </c>
      <c r="C129" s="63"/>
      <c r="D129" s="63"/>
      <c r="E129" s="64">
        <v>1</v>
      </c>
      <c r="F129" s="64">
        <v>1</v>
      </c>
      <c r="G129" s="64">
        <f t="shared" si="42"/>
        <v>108000</v>
      </c>
      <c r="H129" s="64">
        <v>1</v>
      </c>
      <c r="I129" s="64">
        <v>1</v>
      </c>
      <c r="J129" s="64">
        <v>1</v>
      </c>
      <c r="K129" s="65" t="s">
        <v>69</v>
      </c>
      <c r="L129" s="65" t="s">
        <v>69</v>
      </c>
      <c r="M129" s="65" t="s">
        <v>69</v>
      </c>
      <c r="N129" s="64"/>
      <c r="O129" s="64"/>
      <c r="P129" s="64">
        <f t="shared" si="35"/>
        <v>0</v>
      </c>
      <c r="Q129" s="64"/>
      <c r="R129" s="64"/>
      <c r="S129" s="64">
        <f t="shared" si="38"/>
        <v>108000</v>
      </c>
      <c r="T129" s="205" t="s">
        <v>638</v>
      </c>
      <c r="U129" s="54">
        <v>9000</v>
      </c>
      <c r="V129" s="54"/>
      <c r="W129" s="54"/>
      <c r="X129" s="55">
        <v>1</v>
      </c>
      <c r="Y129" s="54">
        <v>9000</v>
      </c>
      <c r="Z129" s="54">
        <f t="shared" si="40"/>
        <v>0</v>
      </c>
      <c r="AA129" s="54"/>
      <c r="AB129" s="54"/>
      <c r="AC129" s="100"/>
      <c r="AD129" s="295"/>
      <c r="AE129" s="296"/>
    </row>
    <row r="130" spans="1:31" s="66" customFormat="1" x14ac:dyDescent="0.5">
      <c r="A130" s="61">
        <v>108</v>
      </c>
      <c r="B130" s="62" t="s">
        <v>110</v>
      </c>
      <c r="C130" s="63"/>
      <c r="D130" s="63"/>
      <c r="E130" s="64">
        <v>1</v>
      </c>
      <c r="F130" s="64">
        <v>1</v>
      </c>
      <c r="G130" s="64">
        <f t="shared" si="42"/>
        <v>108000</v>
      </c>
      <c r="H130" s="64">
        <v>1</v>
      </c>
      <c r="I130" s="64">
        <v>1</v>
      </c>
      <c r="J130" s="64">
        <v>1</v>
      </c>
      <c r="K130" s="65" t="s">
        <v>69</v>
      </c>
      <c r="L130" s="65" t="s">
        <v>69</v>
      </c>
      <c r="M130" s="65" t="s">
        <v>69</v>
      </c>
      <c r="N130" s="64"/>
      <c r="O130" s="64"/>
      <c r="P130" s="64">
        <f t="shared" si="35"/>
        <v>0</v>
      </c>
      <c r="Q130" s="64"/>
      <c r="R130" s="64"/>
      <c r="S130" s="64">
        <f t="shared" si="38"/>
        <v>108000</v>
      </c>
      <c r="T130" s="205" t="s">
        <v>755</v>
      </c>
      <c r="U130" s="54">
        <v>9000</v>
      </c>
      <c r="V130" s="54"/>
      <c r="W130" s="54"/>
      <c r="X130" s="55">
        <v>1</v>
      </c>
      <c r="Y130" s="54">
        <v>9000</v>
      </c>
      <c r="Z130" s="54">
        <f t="shared" si="40"/>
        <v>0</v>
      </c>
      <c r="AA130" s="54"/>
      <c r="AB130" s="54"/>
      <c r="AC130" s="100"/>
      <c r="AD130" s="295"/>
      <c r="AE130" s="296"/>
    </row>
    <row r="131" spans="1:31" s="66" customFormat="1" x14ac:dyDescent="0.5">
      <c r="A131" s="61">
        <v>109</v>
      </c>
      <c r="B131" s="62" t="s">
        <v>110</v>
      </c>
      <c r="C131" s="63"/>
      <c r="D131" s="63"/>
      <c r="E131" s="64">
        <v>1</v>
      </c>
      <c r="F131" s="64">
        <v>1</v>
      </c>
      <c r="G131" s="64">
        <f t="shared" si="42"/>
        <v>108000</v>
      </c>
      <c r="H131" s="64">
        <v>1</v>
      </c>
      <c r="I131" s="64">
        <v>1</v>
      </c>
      <c r="J131" s="64">
        <v>1</v>
      </c>
      <c r="K131" s="65" t="s">
        <v>69</v>
      </c>
      <c r="L131" s="65" t="s">
        <v>69</v>
      </c>
      <c r="M131" s="65" t="s">
        <v>69</v>
      </c>
      <c r="N131" s="64"/>
      <c r="O131" s="64"/>
      <c r="P131" s="64">
        <f t="shared" si="35"/>
        <v>0</v>
      </c>
      <c r="Q131" s="64"/>
      <c r="R131" s="64"/>
      <c r="S131" s="64">
        <f t="shared" si="38"/>
        <v>108000</v>
      </c>
      <c r="T131" s="205" t="s">
        <v>637</v>
      </c>
      <c r="U131" s="54">
        <v>9000</v>
      </c>
      <c r="V131" s="54"/>
      <c r="W131" s="54"/>
      <c r="X131" s="55">
        <v>1</v>
      </c>
      <c r="Y131" s="54">
        <v>9000</v>
      </c>
      <c r="Z131" s="54">
        <f t="shared" si="40"/>
        <v>0</v>
      </c>
      <c r="AA131" s="54"/>
      <c r="AB131" s="54"/>
      <c r="AC131" s="100"/>
      <c r="AD131" s="295"/>
      <c r="AE131" s="296"/>
    </row>
    <row r="132" spans="1:31" s="66" customFormat="1" x14ac:dyDescent="0.5">
      <c r="A132" s="61">
        <v>110</v>
      </c>
      <c r="B132" s="62" t="s">
        <v>233</v>
      </c>
      <c r="C132" s="63"/>
      <c r="D132" s="63"/>
      <c r="E132" s="64">
        <v>1</v>
      </c>
      <c r="F132" s="64">
        <v>1</v>
      </c>
      <c r="G132" s="64">
        <f t="shared" si="42"/>
        <v>108000</v>
      </c>
      <c r="H132" s="64">
        <v>1</v>
      </c>
      <c r="I132" s="64">
        <v>1</v>
      </c>
      <c r="J132" s="64">
        <v>1</v>
      </c>
      <c r="K132" s="65" t="s">
        <v>69</v>
      </c>
      <c r="L132" s="65" t="s">
        <v>69</v>
      </c>
      <c r="M132" s="65" t="s">
        <v>69</v>
      </c>
      <c r="N132" s="64"/>
      <c r="O132" s="64"/>
      <c r="P132" s="64">
        <f t="shared" si="35"/>
        <v>0</v>
      </c>
      <c r="Q132" s="64"/>
      <c r="R132" s="64"/>
      <c r="S132" s="64">
        <f t="shared" si="38"/>
        <v>108000</v>
      </c>
      <c r="T132" s="205" t="s">
        <v>619</v>
      </c>
      <c r="U132" s="54">
        <v>9000</v>
      </c>
      <c r="V132" s="54"/>
      <c r="W132" s="54"/>
      <c r="X132" s="55">
        <v>1</v>
      </c>
      <c r="Y132" s="54">
        <v>9000</v>
      </c>
      <c r="Z132" s="54">
        <f t="shared" si="40"/>
        <v>0</v>
      </c>
      <c r="AA132" s="54"/>
      <c r="AB132" s="54"/>
      <c r="AC132" s="100"/>
      <c r="AD132" s="295"/>
      <c r="AE132" s="296"/>
    </row>
    <row r="133" spans="1:31" s="66" customFormat="1" x14ac:dyDescent="0.5">
      <c r="A133" s="61">
        <v>111</v>
      </c>
      <c r="B133" s="62" t="s">
        <v>233</v>
      </c>
      <c r="C133" s="63"/>
      <c r="D133" s="63"/>
      <c r="E133" s="64">
        <v>1</v>
      </c>
      <c r="F133" s="64">
        <v>1</v>
      </c>
      <c r="G133" s="64">
        <f t="shared" si="42"/>
        <v>108000</v>
      </c>
      <c r="H133" s="64">
        <v>1</v>
      </c>
      <c r="I133" s="64">
        <v>1</v>
      </c>
      <c r="J133" s="64">
        <v>1</v>
      </c>
      <c r="K133" s="65" t="s">
        <v>69</v>
      </c>
      <c r="L133" s="65" t="s">
        <v>69</v>
      </c>
      <c r="M133" s="65" t="s">
        <v>69</v>
      </c>
      <c r="N133" s="64"/>
      <c r="O133" s="64"/>
      <c r="P133" s="64">
        <f t="shared" si="35"/>
        <v>0</v>
      </c>
      <c r="Q133" s="64"/>
      <c r="R133" s="64"/>
      <c r="S133" s="64">
        <f t="shared" si="38"/>
        <v>108000</v>
      </c>
      <c r="T133" s="205" t="s">
        <v>774</v>
      </c>
      <c r="U133" s="54">
        <v>9000</v>
      </c>
      <c r="V133" s="54"/>
      <c r="W133" s="54"/>
      <c r="X133" s="55">
        <v>1</v>
      </c>
      <c r="Y133" s="54">
        <v>9000</v>
      </c>
      <c r="Z133" s="54">
        <f t="shared" si="40"/>
        <v>0</v>
      </c>
      <c r="AA133" s="54"/>
      <c r="AB133" s="54"/>
      <c r="AC133" s="100"/>
      <c r="AD133" s="295"/>
      <c r="AE133" s="296"/>
    </row>
    <row r="134" spans="1:31" s="66" customFormat="1" x14ac:dyDescent="0.5">
      <c r="A134" s="61">
        <v>112</v>
      </c>
      <c r="B134" s="62" t="s">
        <v>233</v>
      </c>
      <c r="C134" s="63"/>
      <c r="D134" s="63"/>
      <c r="E134" s="64">
        <v>1</v>
      </c>
      <c r="F134" s="64">
        <v>1</v>
      </c>
      <c r="G134" s="64">
        <f t="shared" si="42"/>
        <v>108000</v>
      </c>
      <c r="H134" s="64">
        <v>1</v>
      </c>
      <c r="I134" s="64">
        <v>1</v>
      </c>
      <c r="J134" s="64">
        <v>1</v>
      </c>
      <c r="K134" s="65" t="s">
        <v>69</v>
      </c>
      <c r="L134" s="65" t="s">
        <v>69</v>
      </c>
      <c r="M134" s="65" t="s">
        <v>69</v>
      </c>
      <c r="N134" s="64"/>
      <c r="O134" s="64"/>
      <c r="P134" s="64">
        <f t="shared" si="35"/>
        <v>0</v>
      </c>
      <c r="Q134" s="64"/>
      <c r="R134" s="64"/>
      <c r="S134" s="64">
        <f t="shared" si="38"/>
        <v>108000</v>
      </c>
      <c r="T134" s="205" t="s">
        <v>633</v>
      </c>
      <c r="U134" s="54">
        <v>9000</v>
      </c>
      <c r="V134" s="54"/>
      <c r="W134" s="54"/>
      <c r="X134" s="55">
        <v>1</v>
      </c>
      <c r="Y134" s="54">
        <v>9000</v>
      </c>
      <c r="Z134" s="54">
        <f t="shared" si="40"/>
        <v>0</v>
      </c>
      <c r="AA134" s="54"/>
      <c r="AB134" s="54"/>
      <c r="AC134" s="100"/>
      <c r="AD134" s="295"/>
      <c r="AE134" s="296"/>
    </row>
    <row r="135" spans="1:31" s="66" customFormat="1" x14ac:dyDescent="0.5">
      <c r="A135" s="61">
        <v>113</v>
      </c>
      <c r="B135" s="62" t="s">
        <v>233</v>
      </c>
      <c r="C135" s="63"/>
      <c r="D135" s="63"/>
      <c r="E135" s="64">
        <v>1</v>
      </c>
      <c r="F135" s="64">
        <v>1</v>
      </c>
      <c r="G135" s="64">
        <f t="shared" si="42"/>
        <v>108000</v>
      </c>
      <c r="H135" s="64">
        <v>1</v>
      </c>
      <c r="I135" s="64">
        <v>1</v>
      </c>
      <c r="J135" s="64">
        <v>1</v>
      </c>
      <c r="K135" s="65" t="s">
        <v>69</v>
      </c>
      <c r="L135" s="65" t="s">
        <v>69</v>
      </c>
      <c r="M135" s="65" t="s">
        <v>69</v>
      </c>
      <c r="N135" s="64"/>
      <c r="O135" s="64"/>
      <c r="P135" s="64">
        <f t="shared" si="35"/>
        <v>0</v>
      </c>
      <c r="Q135" s="64"/>
      <c r="R135" s="64"/>
      <c r="S135" s="64">
        <f t="shared" si="38"/>
        <v>108000</v>
      </c>
      <c r="T135" s="205" t="s">
        <v>617</v>
      </c>
      <c r="U135" s="54">
        <v>9000</v>
      </c>
      <c r="V135" s="54"/>
      <c r="W135" s="54"/>
      <c r="X135" s="55">
        <v>1</v>
      </c>
      <c r="Y135" s="54">
        <v>9000</v>
      </c>
      <c r="Z135" s="54">
        <f t="shared" si="40"/>
        <v>0</v>
      </c>
      <c r="AA135" s="54"/>
      <c r="AB135" s="54"/>
      <c r="AC135" s="100"/>
      <c r="AD135" s="295"/>
      <c r="AE135" s="296"/>
    </row>
    <row r="136" spans="1:31" s="66" customFormat="1" x14ac:dyDescent="0.5">
      <c r="A136" s="61">
        <v>114</v>
      </c>
      <c r="B136" s="62" t="s">
        <v>233</v>
      </c>
      <c r="C136" s="63"/>
      <c r="D136" s="63"/>
      <c r="E136" s="64">
        <v>1</v>
      </c>
      <c r="F136" s="64">
        <v>1</v>
      </c>
      <c r="G136" s="64">
        <f t="shared" si="42"/>
        <v>108000</v>
      </c>
      <c r="H136" s="64">
        <v>1</v>
      </c>
      <c r="I136" s="64">
        <v>1</v>
      </c>
      <c r="J136" s="64">
        <v>1</v>
      </c>
      <c r="K136" s="65" t="s">
        <v>69</v>
      </c>
      <c r="L136" s="65" t="s">
        <v>69</v>
      </c>
      <c r="M136" s="65" t="s">
        <v>69</v>
      </c>
      <c r="N136" s="64"/>
      <c r="O136" s="64"/>
      <c r="P136" s="64">
        <f t="shared" si="35"/>
        <v>0</v>
      </c>
      <c r="Q136" s="64"/>
      <c r="R136" s="64"/>
      <c r="S136" s="64">
        <f t="shared" si="38"/>
        <v>108000</v>
      </c>
      <c r="T136" s="205" t="s">
        <v>615</v>
      </c>
      <c r="U136" s="54">
        <v>9000</v>
      </c>
      <c r="V136" s="54"/>
      <c r="W136" s="54"/>
      <c r="X136" s="55">
        <v>1</v>
      </c>
      <c r="Y136" s="54">
        <v>9000</v>
      </c>
      <c r="Z136" s="54">
        <f t="shared" si="40"/>
        <v>0</v>
      </c>
      <c r="AA136" s="54"/>
      <c r="AB136" s="54"/>
      <c r="AC136" s="100"/>
      <c r="AD136" s="295"/>
      <c r="AE136" s="296"/>
    </row>
    <row r="137" spans="1:31" s="66" customFormat="1" x14ac:dyDescent="0.5">
      <c r="A137" s="61">
        <v>115</v>
      </c>
      <c r="B137" s="62" t="s">
        <v>233</v>
      </c>
      <c r="C137" s="63"/>
      <c r="D137" s="63"/>
      <c r="E137" s="64">
        <v>1</v>
      </c>
      <c r="F137" s="64">
        <v>1</v>
      </c>
      <c r="G137" s="64">
        <f t="shared" si="42"/>
        <v>108000</v>
      </c>
      <c r="H137" s="64">
        <v>1</v>
      </c>
      <c r="I137" s="64">
        <v>1</v>
      </c>
      <c r="J137" s="64">
        <v>1</v>
      </c>
      <c r="K137" s="65" t="s">
        <v>69</v>
      </c>
      <c r="L137" s="65" t="s">
        <v>69</v>
      </c>
      <c r="M137" s="65" t="s">
        <v>69</v>
      </c>
      <c r="N137" s="64"/>
      <c r="O137" s="64"/>
      <c r="P137" s="64">
        <f t="shared" si="35"/>
        <v>0</v>
      </c>
      <c r="Q137" s="64"/>
      <c r="R137" s="64"/>
      <c r="S137" s="64">
        <f t="shared" si="38"/>
        <v>108000</v>
      </c>
      <c r="T137" s="205" t="s">
        <v>504</v>
      </c>
      <c r="U137" s="54">
        <v>9000</v>
      </c>
      <c r="V137" s="54"/>
      <c r="W137" s="54"/>
      <c r="X137" s="55">
        <v>1</v>
      </c>
      <c r="Y137" s="54">
        <v>9000</v>
      </c>
      <c r="Z137" s="54">
        <f t="shared" si="40"/>
        <v>0</v>
      </c>
      <c r="AA137" s="54"/>
      <c r="AB137" s="54"/>
      <c r="AC137" s="100"/>
      <c r="AD137" s="295"/>
      <c r="AE137" s="296"/>
    </row>
    <row r="138" spans="1:31" s="66" customFormat="1" x14ac:dyDescent="0.5">
      <c r="A138" s="61">
        <v>116</v>
      </c>
      <c r="B138" s="62" t="s">
        <v>233</v>
      </c>
      <c r="C138" s="63"/>
      <c r="D138" s="63"/>
      <c r="E138" s="64">
        <v>1</v>
      </c>
      <c r="F138" s="64">
        <v>1</v>
      </c>
      <c r="G138" s="64">
        <f t="shared" si="42"/>
        <v>108000</v>
      </c>
      <c r="H138" s="64">
        <v>1</v>
      </c>
      <c r="I138" s="64">
        <v>1</v>
      </c>
      <c r="J138" s="64">
        <v>1</v>
      </c>
      <c r="K138" s="65" t="s">
        <v>69</v>
      </c>
      <c r="L138" s="65" t="s">
        <v>69</v>
      </c>
      <c r="M138" s="65" t="s">
        <v>69</v>
      </c>
      <c r="N138" s="64"/>
      <c r="O138" s="64"/>
      <c r="P138" s="64">
        <f t="shared" si="35"/>
        <v>0</v>
      </c>
      <c r="Q138" s="64"/>
      <c r="R138" s="64"/>
      <c r="S138" s="64">
        <f t="shared" si="38"/>
        <v>108000</v>
      </c>
      <c r="T138" s="205" t="s">
        <v>613</v>
      </c>
      <c r="U138" s="54">
        <v>9000</v>
      </c>
      <c r="V138" s="54"/>
      <c r="W138" s="54"/>
      <c r="X138" s="55">
        <v>1</v>
      </c>
      <c r="Y138" s="54">
        <v>9000</v>
      </c>
      <c r="Z138" s="54">
        <f t="shared" si="40"/>
        <v>0</v>
      </c>
      <c r="AA138" s="54"/>
      <c r="AB138" s="54"/>
      <c r="AC138" s="100"/>
      <c r="AD138" s="295"/>
      <c r="AE138" s="296"/>
    </row>
    <row r="139" spans="1:31" s="66" customFormat="1" x14ac:dyDescent="0.5">
      <c r="A139" s="61">
        <v>117</v>
      </c>
      <c r="B139" s="62" t="s">
        <v>233</v>
      </c>
      <c r="C139" s="63"/>
      <c r="D139" s="63"/>
      <c r="E139" s="64">
        <v>1</v>
      </c>
      <c r="F139" s="64">
        <v>1</v>
      </c>
      <c r="G139" s="64">
        <f t="shared" si="42"/>
        <v>108000</v>
      </c>
      <c r="H139" s="64">
        <v>1</v>
      </c>
      <c r="I139" s="64">
        <v>1</v>
      </c>
      <c r="J139" s="64">
        <v>1</v>
      </c>
      <c r="K139" s="65" t="s">
        <v>69</v>
      </c>
      <c r="L139" s="65" t="s">
        <v>69</v>
      </c>
      <c r="M139" s="65" t="s">
        <v>69</v>
      </c>
      <c r="N139" s="64"/>
      <c r="O139" s="64"/>
      <c r="P139" s="64">
        <f t="shared" si="35"/>
        <v>0</v>
      </c>
      <c r="Q139" s="64"/>
      <c r="R139" s="64"/>
      <c r="S139" s="64">
        <f t="shared" si="38"/>
        <v>108000</v>
      </c>
      <c r="T139" s="205" t="s">
        <v>631</v>
      </c>
      <c r="U139" s="54">
        <v>9000</v>
      </c>
      <c r="V139" s="54"/>
      <c r="W139" s="54"/>
      <c r="X139" s="55">
        <v>1</v>
      </c>
      <c r="Y139" s="54">
        <v>9000</v>
      </c>
      <c r="Z139" s="54">
        <f t="shared" si="40"/>
        <v>0</v>
      </c>
      <c r="AA139" s="54"/>
      <c r="AB139" s="54"/>
      <c r="AC139" s="100"/>
      <c r="AD139" s="295"/>
      <c r="AE139" s="296"/>
    </row>
    <row r="140" spans="1:31" s="66" customFormat="1" x14ac:dyDescent="0.5">
      <c r="A140" s="61">
        <v>118</v>
      </c>
      <c r="B140" s="62" t="s">
        <v>233</v>
      </c>
      <c r="C140" s="63"/>
      <c r="D140" s="63"/>
      <c r="E140" s="64">
        <v>1</v>
      </c>
      <c r="F140" s="64">
        <v>1</v>
      </c>
      <c r="G140" s="64">
        <f t="shared" si="42"/>
        <v>108000</v>
      </c>
      <c r="H140" s="64">
        <v>1</v>
      </c>
      <c r="I140" s="64">
        <v>1</v>
      </c>
      <c r="J140" s="64">
        <v>1</v>
      </c>
      <c r="K140" s="65" t="s">
        <v>69</v>
      </c>
      <c r="L140" s="65" t="s">
        <v>69</v>
      </c>
      <c r="M140" s="65" t="s">
        <v>69</v>
      </c>
      <c r="N140" s="64"/>
      <c r="O140" s="64"/>
      <c r="P140" s="64">
        <f t="shared" si="35"/>
        <v>0</v>
      </c>
      <c r="Q140" s="64"/>
      <c r="R140" s="64"/>
      <c r="S140" s="64">
        <f t="shared" si="38"/>
        <v>108000</v>
      </c>
      <c r="T140" s="205" t="s">
        <v>625</v>
      </c>
      <c r="U140" s="54">
        <v>9000</v>
      </c>
      <c r="V140" s="54"/>
      <c r="W140" s="54"/>
      <c r="X140" s="55">
        <v>1</v>
      </c>
      <c r="Y140" s="54">
        <v>9000</v>
      </c>
      <c r="Z140" s="54">
        <f t="shared" si="40"/>
        <v>0</v>
      </c>
      <c r="AA140" s="54"/>
      <c r="AB140" s="54"/>
      <c r="AC140" s="100"/>
      <c r="AD140" s="295"/>
      <c r="AE140" s="296"/>
    </row>
    <row r="141" spans="1:31" s="66" customFormat="1" x14ac:dyDescent="0.5">
      <c r="A141" s="61">
        <v>119</v>
      </c>
      <c r="B141" s="62" t="s">
        <v>233</v>
      </c>
      <c r="C141" s="63"/>
      <c r="D141" s="63"/>
      <c r="E141" s="64">
        <v>1</v>
      </c>
      <c r="F141" s="64">
        <v>1</v>
      </c>
      <c r="G141" s="64">
        <f t="shared" si="42"/>
        <v>108000</v>
      </c>
      <c r="H141" s="64">
        <v>1</v>
      </c>
      <c r="I141" s="64">
        <v>1</v>
      </c>
      <c r="J141" s="64">
        <v>1</v>
      </c>
      <c r="K141" s="65" t="s">
        <v>69</v>
      </c>
      <c r="L141" s="65" t="s">
        <v>69</v>
      </c>
      <c r="M141" s="65" t="s">
        <v>69</v>
      </c>
      <c r="N141" s="64"/>
      <c r="O141" s="64"/>
      <c r="P141" s="64">
        <f t="shared" si="35"/>
        <v>0</v>
      </c>
      <c r="Q141" s="64"/>
      <c r="R141" s="64"/>
      <c r="S141" s="64">
        <f t="shared" si="38"/>
        <v>108000</v>
      </c>
      <c r="T141" s="205" t="s">
        <v>896</v>
      </c>
      <c r="U141" s="54">
        <v>9000</v>
      </c>
      <c r="V141" s="54"/>
      <c r="W141" s="54"/>
      <c r="X141" s="55">
        <v>1</v>
      </c>
      <c r="Y141" s="54">
        <v>9000</v>
      </c>
      <c r="Z141" s="54">
        <f t="shared" si="40"/>
        <v>0</v>
      </c>
      <c r="AA141" s="54"/>
      <c r="AB141" s="54"/>
      <c r="AC141" s="100"/>
      <c r="AD141" s="295"/>
      <c r="AE141" s="296"/>
    </row>
    <row r="142" spans="1:31" s="66" customFormat="1" x14ac:dyDescent="0.5">
      <c r="A142" s="61">
        <v>120</v>
      </c>
      <c r="B142" s="62" t="s">
        <v>233</v>
      </c>
      <c r="C142" s="63"/>
      <c r="D142" s="63"/>
      <c r="E142" s="64">
        <v>1</v>
      </c>
      <c r="F142" s="64">
        <v>1</v>
      </c>
      <c r="G142" s="64">
        <f t="shared" si="42"/>
        <v>108000</v>
      </c>
      <c r="H142" s="64">
        <v>1</v>
      </c>
      <c r="I142" s="64">
        <v>1</v>
      </c>
      <c r="J142" s="64">
        <v>1</v>
      </c>
      <c r="K142" s="65" t="s">
        <v>69</v>
      </c>
      <c r="L142" s="65" t="s">
        <v>69</v>
      </c>
      <c r="M142" s="65" t="s">
        <v>69</v>
      </c>
      <c r="N142" s="64"/>
      <c r="O142" s="64"/>
      <c r="P142" s="64">
        <f t="shared" si="35"/>
        <v>0</v>
      </c>
      <c r="Q142" s="64"/>
      <c r="R142" s="64"/>
      <c r="S142" s="64">
        <f t="shared" si="38"/>
        <v>108000</v>
      </c>
      <c r="T142" s="205" t="s">
        <v>897</v>
      </c>
      <c r="U142" s="54">
        <v>9000</v>
      </c>
      <c r="V142" s="54"/>
      <c r="W142" s="54"/>
      <c r="X142" s="55">
        <v>1</v>
      </c>
      <c r="Y142" s="54">
        <v>9000</v>
      </c>
      <c r="Z142" s="54">
        <f t="shared" si="40"/>
        <v>0</v>
      </c>
      <c r="AA142" s="54"/>
      <c r="AB142" s="54"/>
      <c r="AC142" s="100"/>
      <c r="AD142" s="295"/>
      <c r="AE142" s="296"/>
    </row>
    <row r="143" spans="1:31" s="66" customFormat="1" x14ac:dyDescent="0.5">
      <c r="A143" s="61">
        <v>121</v>
      </c>
      <c r="B143" s="62" t="s">
        <v>233</v>
      </c>
      <c r="C143" s="63"/>
      <c r="D143" s="63"/>
      <c r="E143" s="64">
        <v>1</v>
      </c>
      <c r="F143" s="64">
        <v>1</v>
      </c>
      <c r="G143" s="64">
        <f t="shared" si="42"/>
        <v>108000</v>
      </c>
      <c r="H143" s="64">
        <v>1</v>
      </c>
      <c r="I143" s="64">
        <v>1</v>
      </c>
      <c r="J143" s="64">
        <v>1</v>
      </c>
      <c r="K143" s="65" t="s">
        <v>69</v>
      </c>
      <c r="L143" s="65" t="s">
        <v>69</v>
      </c>
      <c r="M143" s="65" t="s">
        <v>69</v>
      </c>
      <c r="N143" s="64"/>
      <c r="O143" s="64"/>
      <c r="P143" s="64">
        <f t="shared" si="35"/>
        <v>0</v>
      </c>
      <c r="Q143" s="64"/>
      <c r="R143" s="64"/>
      <c r="S143" s="64">
        <f t="shared" si="38"/>
        <v>108000</v>
      </c>
      <c r="T143" s="205" t="s">
        <v>621</v>
      </c>
      <c r="U143" s="54">
        <v>9000</v>
      </c>
      <c r="V143" s="54"/>
      <c r="W143" s="54"/>
      <c r="X143" s="55">
        <v>1</v>
      </c>
      <c r="Y143" s="54">
        <v>9000</v>
      </c>
      <c r="Z143" s="54">
        <f t="shared" si="40"/>
        <v>0</v>
      </c>
      <c r="AA143" s="54"/>
      <c r="AB143" s="54"/>
      <c r="AC143" s="100"/>
      <c r="AD143" s="295"/>
      <c r="AE143" s="296"/>
    </row>
    <row r="144" spans="1:31" s="66" customFormat="1" x14ac:dyDescent="0.5">
      <c r="A144" s="61">
        <v>122</v>
      </c>
      <c r="B144" s="62" t="s">
        <v>233</v>
      </c>
      <c r="C144" s="63"/>
      <c r="D144" s="63"/>
      <c r="E144" s="64">
        <v>1</v>
      </c>
      <c r="F144" s="64">
        <v>1</v>
      </c>
      <c r="G144" s="64">
        <f t="shared" si="42"/>
        <v>108000</v>
      </c>
      <c r="H144" s="64">
        <v>1</v>
      </c>
      <c r="I144" s="64">
        <v>1</v>
      </c>
      <c r="J144" s="64">
        <v>1</v>
      </c>
      <c r="K144" s="65" t="s">
        <v>69</v>
      </c>
      <c r="L144" s="65" t="s">
        <v>69</v>
      </c>
      <c r="M144" s="65" t="s">
        <v>69</v>
      </c>
      <c r="N144" s="64"/>
      <c r="O144" s="64"/>
      <c r="P144" s="64">
        <f t="shared" si="35"/>
        <v>0</v>
      </c>
      <c r="Q144" s="64"/>
      <c r="R144" s="64"/>
      <c r="S144" s="64">
        <f t="shared" si="38"/>
        <v>108000</v>
      </c>
      <c r="T144" s="205" t="s">
        <v>635</v>
      </c>
      <c r="U144" s="54">
        <v>9000</v>
      </c>
      <c r="V144" s="54"/>
      <c r="W144" s="54"/>
      <c r="X144" s="55">
        <v>1</v>
      </c>
      <c r="Y144" s="54">
        <v>9000</v>
      </c>
      <c r="Z144" s="54">
        <f t="shared" si="40"/>
        <v>0</v>
      </c>
      <c r="AA144" s="54"/>
      <c r="AB144" s="54"/>
      <c r="AC144" s="100"/>
      <c r="AD144" s="295"/>
      <c r="AE144" s="296"/>
    </row>
    <row r="145" spans="1:31" s="66" customFormat="1" x14ac:dyDescent="0.5">
      <c r="A145" s="61">
        <v>123</v>
      </c>
      <c r="B145" s="62" t="s">
        <v>233</v>
      </c>
      <c r="C145" s="63"/>
      <c r="D145" s="63"/>
      <c r="E145" s="64">
        <v>1</v>
      </c>
      <c r="F145" s="64">
        <v>1</v>
      </c>
      <c r="G145" s="64">
        <f t="shared" si="42"/>
        <v>108000</v>
      </c>
      <c r="H145" s="64">
        <v>1</v>
      </c>
      <c r="I145" s="64">
        <v>1</v>
      </c>
      <c r="J145" s="64">
        <v>1</v>
      </c>
      <c r="K145" s="65" t="s">
        <v>69</v>
      </c>
      <c r="L145" s="65" t="s">
        <v>69</v>
      </c>
      <c r="M145" s="65" t="s">
        <v>69</v>
      </c>
      <c r="N145" s="64"/>
      <c r="O145" s="64"/>
      <c r="P145" s="64">
        <f t="shared" si="35"/>
        <v>0</v>
      </c>
      <c r="Q145" s="64"/>
      <c r="R145" s="64"/>
      <c r="S145" s="64">
        <f t="shared" si="38"/>
        <v>108000</v>
      </c>
      <c r="T145" s="205" t="s">
        <v>627</v>
      </c>
      <c r="U145" s="54">
        <v>9000</v>
      </c>
      <c r="V145" s="54"/>
      <c r="W145" s="54"/>
      <c r="X145" s="55">
        <v>1</v>
      </c>
      <c r="Y145" s="54">
        <v>9000</v>
      </c>
      <c r="Z145" s="54">
        <f t="shared" si="40"/>
        <v>0</v>
      </c>
      <c r="AA145" s="54"/>
      <c r="AB145" s="54"/>
      <c r="AC145" s="100"/>
      <c r="AD145" s="295"/>
      <c r="AE145" s="296"/>
    </row>
    <row r="146" spans="1:31" s="66" customFormat="1" x14ac:dyDescent="0.5">
      <c r="A146" s="61">
        <v>124</v>
      </c>
      <c r="B146" s="62" t="s">
        <v>233</v>
      </c>
      <c r="C146" s="63"/>
      <c r="D146" s="63"/>
      <c r="E146" s="64">
        <v>1</v>
      </c>
      <c r="F146" s="64">
        <v>1</v>
      </c>
      <c r="G146" s="64">
        <f t="shared" si="42"/>
        <v>108000</v>
      </c>
      <c r="H146" s="64">
        <v>1</v>
      </c>
      <c r="I146" s="64">
        <v>1</v>
      </c>
      <c r="J146" s="64">
        <v>1</v>
      </c>
      <c r="K146" s="65" t="s">
        <v>69</v>
      </c>
      <c r="L146" s="65" t="s">
        <v>69</v>
      </c>
      <c r="M146" s="65" t="s">
        <v>69</v>
      </c>
      <c r="N146" s="64"/>
      <c r="O146" s="64"/>
      <c r="P146" s="64">
        <f t="shared" si="35"/>
        <v>0</v>
      </c>
      <c r="Q146" s="64"/>
      <c r="R146" s="64"/>
      <c r="S146" s="64">
        <f t="shared" si="38"/>
        <v>108000</v>
      </c>
      <c r="T146" s="205" t="s">
        <v>620</v>
      </c>
      <c r="U146" s="54">
        <v>9000</v>
      </c>
      <c r="V146" s="54"/>
      <c r="W146" s="54"/>
      <c r="X146" s="55">
        <v>1</v>
      </c>
      <c r="Y146" s="54">
        <v>9000</v>
      </c>
      <c r="Z146" s="54">
        <f t="shared" si="40"/>
        <v>0</v>
      </c>
      <c r="AA146" s="54"/>
      <c r="AB146" s="54"/>
      <c r="AC146" s="100"/>
      <c r="AD146" s="295"/>
      <c r="AE146" s="296"/>
    </row>
    <row r="147" spans="1:31" s="66" customFormat="1" x14ac:dyDescent="0.5">
      <c r="A147" s="70"/>
      <c r="B147" s="71" t="s">
        <v>62</v>
      </c>
      <c r="C147" s="72"/>
      <c r="D147" s="72"/>
      <c r="E147" s="73">
        <f>SUM(E121:E146)</f>
        <v>26</v>
      </c>
      <c r="F147" s="73">
        <f t="shared" ref="F147:P147" si="43">SUM(F121:F146)</f>
        <v>26</v>
      </c>
      <c r="G147" s="73">
        <f t="shared" si="43"/>
        <v>3185280</v>
      </c>
      <c r="H147" s="73">
        <f t="shared" si="43"/>
        <v>26</v>
      </c>
      <c r="I147" s="73">
        <f t="shared" si="43"/>
        <v>26</v>
      </c>
      <c r="J147" s="73">
        <f t="shared" si="43"/>
        <v>26</v>
      </c>
      <c r="K147" s="73">
        <f t="shared" si="43"/>
        <v>0</v>
      </c>
      <c r="L147" s="73">
        <f t="shared" si="43"/>
        <v>0</v>
      </c>
      <c r="M147" s="73">
        <f t="shared" si="43"/>
        <v>0</v>
      </c>
      <c r="N147" s="73">
        <f t="shared" si="43"/>
        <v>0</v>
      </c>
      <c r="O147" s="73">
        <f t="shared" si="43"/>
        <v>0</v>
      </c>
      <c r="P147" s="73">
        <f t="shared" si="43"/>
        <v>49920</v>
      </c>
      <c r="Q147" s="73">
        <f>SUM(Q121:Q146)</f>
        <v>0</v>
      </c>
      <c r="R147" s="73">
        <f>SUM(R121:R146)</f>
        <v>0</v>
      </c>
      <c r="S147" s="73">
        <f>SUM(S121:S146)</f>
        <v>3235200</v>
      </c>
      <c r="T147" s="74"/>
      <c r="U147" s="54"/>
      <c r="V147" s="54"/>
      <c r="W147" s="54"/>
      <c r="X147" s="55"/>
      <c r="Y147" s="54"/>
      <c r="Z147" s="54"/>
      <c r="AA147" s="54"/>
      <c r="AB147" s="54"/>
      <c r="AC147" s="100"/>
      <c r="AD147" s="296"/>
      <c r="AE147" s="296"/>
    </row>
    <row r="148" spans="1:31" s="66" customFormat="1" x14ac:dyDescent="0.5">
      <c r="A148" s="61"/>
      <c r="B148" s="67" t="s">
        <v>639</v>
      </c>
      <c r="C148" s="63"/>
      <c r="D148" s="63"/>
      <c r="E148" s="64"/>
      <c r="F148" s="64"/>
      <c r="G148" s="64"/>
      <c r="H148" s="64"/>
      <c r="I148" s="64"/>
      <c r="J148" s="64"/>
      <c r="K148" s="65"/>
      <c r="L148" s="65"/>
      <c r="M148" s="65"/>
      <c r="N148" s="64"/>
      <c r="O148" s="64"/>
      <c r="P148" s="64"/>
      <c r="Q148" s="64"/>
      <c r="R148" s="64"/>
      <c r="S148" s="64"/>
      <c r="T148" s="62"/>
      <c r="U148" s="54"/>
      <c r="V148" s="54"/>
      <c r="W148" s="54"/>
      <c r="X148" s="55"/>
      <c r="Y148" s="54"/>
      <c r="Z148" s="54"/>
      <c r="AA148" s="54"/>
      <c r="AB148" s="54"/>
      <c r="AC148" s="100"/>
    </row>
    <row r="149" spans="1:31" s="66" customFormat="1" x14ac:dyDescent="0.5">
      <c r="A149" s="61">
        <v>125</v>
      </c>
      <c r="B149" s="75" t="s">
        <v>640</v>
      </c>
      <c r="C149" s="63">
        <v>712062104004</v>
      </c>
      <c r="D149" s="63" t="s">
        <v>499</v>
      </c>
      <c r="E149" s="64">
        <v>1</v>
      </c>
      <c r="F149" s="64">
        <v>1</v>
      </c>
      <c r="G149" s="64">
        <f t="shared" ref="G149:G155" si="44">(U149+V149+W236+W149)*X149*12</f>
        <v>663960</v>
      </c>
      <c r="H149" s="64">
        <v>1</v>
      </c>
      <c r="I149" s="64">
        <v>1</v>
      </c>
      <c r="J149" s="64">
        <v>1</v>
      </c>
      <c r="K149" s="65" t="s">
        <v>69</v>
      </c>
      <c r="L149" s="65" t="s">
        <v>69</v>
      </c>
      <c r="M149" s="65" t="s">
        <v>69</v>
      </c>
      <c r="N149" s="64"/>
      <c r="O149" s="64"/>
      <c r="P149" s="64">
        <f t="shared" ref="P149:P155" si="45">(Y149-U149)*12*X149</f>
        <v>19440</v>
      </c>
      <c r="Q149" s="64"/>
      <c r="R149" s="64"/>
      <c r="S149" s="64">
        <f t="shared" ref="S149:S155" si="46">G149+P149</f>
        <v>683400</v>
      </c>
      <c r="T149" s="203" t="s">
        <v>641</v>
      </c>
      <c r="U149" s="54">
        <v>44130</v>
      </c>
      <c r="V149" s="54">
        <v>5600</v>
      </c>
      <c r="W149" s="54">
        <v>5600</v>
      </c>
      <c r="X149" s="55">
        <v>1</v>
      </c>
      <c r="Y149" s="54">
        <v>45750</v>
      </c>
      <c r="Z149" s="54">
        <f t="shared" ref="Z149:Z155" si="47">(Y149-U149)</f>
        <v>1620</v>
      </c>
      <c r="AA149" s="54"/>
      <c r="AB149" s="54"/>
      <c r="AC149" s="100"/>
    </row>
    <row r="150" spans="1:31" s="66" customFormat="1" x14ac:dyDescent="0.5">
      <c r="A150" s="61">
        <v>126</v>
      </c>
      <c r="B150" s="62" t="s">
        <v>642</v>
      </c>
      <c r="C150" s="63">
        <v>712063602002</v>
      </c>
      <c r="D150" s="63" t="s">
        <v>514</v>
      </c>
      <c r="E150" s="64">
        <v>1</v>
      </c>
      <c r="F150" s="64">
        <v>1</v>
      </c>
      <c r="G150" s="64">
        <f t="shared" si="44"/>
        <v>612960</v>
      </c>
      <c r="H150" s="64">
        <v>1</v>
      </c>
      <c r="I150" s="64">
        <v>1</v>
      </c>
      <c r="J150" s="64">
        <v>1</v>
      </c>
      <c r="K150" s="65" t="s">
        <v>69</v>
      </c>
      <c r="L150" s="65" t="s">
        <v>69</v>
      </c>
      <c r="M150" s="65" t="s">
        <v>69</v>
      </c>
      <c r="N150" s="64"/>
      <c r="O150" s="64"/>
      <c r="P150" s="64">
        <f t="shared" si="45"/>
        <v>16440</v>
      </c>
      <c r="Q150" s="64"/>
      <c r="R150" s="64"/>
      <c r="S150" s="64">
        <f t="shared" si="46"/>
        <v>629400</v>
      </c>
      <c r="T150" s="203" t="s">
        <v>643</v>
      </c>
      <c r="U150" s="54">
        <v>39880</v>
      </c>
      <c r="V150" s="54">
        <v>5600</v>
      </c>
      <c r="W150" s="54">
        <v>5600</v>
      </c>
      <c r="X150" s="55">
        <v>1</v>
      </c>
      <c r="Y150" s="54">
        <v>41250</v>
      </c>
      <c r="Z150" s="54">
        <f t="shared" si="47"/>
        <v>1370</v>
      </c>
      <c r="AA150" s="54"/>
      <c r="AB150" s="54"/>
      <c r="AC150" s="100"/>
    </row>
    <row r="151" spans="1:31" s="66" customFormat="1" x14ac:dyDescent="0.5">
      <c r="A151" s="61">
        <v>127</v>
      </c>
      <c r="B151" s="62" t="s">
        <v>516</v>
      </c>
      <c r="C151" s="63">
        <v>712064101010</v>
      </c>
      <c r="D151" s="63" t="s">
        <v>517</v>
      </c>
      <c r="E151" s="64">
        <v>1</v>
      </c>
      <c r="F151" s="64">
        <v>1</v>
      </c>
      <c r="G151" s="64">
        <f t="shared" si="44"/>
        <v>280440</v>
      </c>
      <c r="H151" s="64">
        <v>1</v>
      </c>
      <c r="I151" s="64">
        <v>1</v>
      </c>
      <c r="J151" s="64">
        <v>1</v>
      </c>
      <c r="K151" s="65" t="s">
        <v>69</v>
      </c>
      <c r="L151" s="65" t="s">
        <v>69</v>
      </c>
      <c r="M151" s="65" t="s">
        <v>69</v>
      </c>
      <c r="N151" s="64"/>
      <c r="O151" s="64"/>
      <c r="P151" s="64">
        <f t="shared" si="45"/>
        <v>10800</v>
      </c>
      <c r="Q151" s="64"/>
      <c r="R151" s="64"/>
      <c r="S151" s="64">
        <f t="shared" si="46"/>
        <v>291240</v>
      </c>
      <c r="T151" s="203" t="s">
        <v>644</v>
      </c>
      <c r="U151" s="54">
        <v>23370</v>
      </c>
      <c r="V151" s="54"/>
      <c r="W151" s="54"/>
      <c r="X151" s="55">
        <v>1</v>
      </c>
      <c r="Y151" s="54">
        <v>24270</v>
      </c>
      <c r="Z151" s="54">
        <f t="shared" si="47"/>
        <v>900</v>
      </c>
      <c r="AA151" s="54"/>
      <c r="AB151" s="54"/>
      <c r="AC151" s="100"/>
    </row>
    <row r="152" spans="1:31" s="66" customFormat="1" x14ac:dyDescent="0.5">
      <c r="A152" s="61">
        <v>128</v>
      </c>
      <c r="B152" s="62" t="s">
        <v>516</v>
      </c>
      <c r="C152" s="63">
        <v>712064101011</v>
      </c>
      <c r="D152" s="63" t="s">
        <v>517</v>
      </c>
      <c r="E152" s="64">
        <v>1</v>
      </c>
      <c r="F152" s="64">
        <v>1</v>
      </c>
      <c r="G152" s="64">
        <f t="shared" si="44"/>
        <v>249360</v>
      </c>
      <c r="H152" s="64">
        <v>1</v>
      </c>
      <c r="I152" s="64">
        <v>1</v>
      </c>
      <c r="J152" s="64">
        <v>1</v>
      </c>
      <c r="K152" s="65" t="s">
        <v>69</v>
      </c>
      <c r="L152" s="65" t="s">
        <v>69</v>
      </c>
      <c r="M152" s="65" t="s">
        <v>69</v>
      </c>
      <c r="N152" s="64"/>
      <c r="O152" s="64"/>
      <c r="P152" s="64">
        <f t="shared" si="45"/>
        <v>10080</v>
      </c>
      <c r="Q152" s="64"/>
      <c r="R152" s="64"/>
      <c r="S152" s="64">
        <f t="shared" si="46"/>
        <v>259440</v>
      </c>
      <c r="T152" s="203" t="s">
        <v>645</v>
      </c>
      <c r="U152" s="54">
        <v>20780</v>
      </c>
      <c r="V152" s="54"/>
      <c r="W152" s="54"/>
      <c r="X152" s="55">
        <v>1</v>
      </c>
      <c r="Y152" s="54">
        <v>21620</v>
      </c>
      <c r="Z152" s="54">
        <f t="shared" si="47"/>
        <v>840</v>
      </c>
      <c r="AA152" s="54"/>
      <c r="AB152" s="54"/>
      <c r="AC152" s="100"/>
    </row>
    <row r="153" spans="1:31" s="66" customFormat="1" x14ac:dyDescent="0.5">
      <c r="A153" s="61">
        <v>129</v>
      </c>
      <c r="B153" s="62" t="s">
        <v>646</v>
      </c>
      <c r="C153" s="63">
        <v>712064601001</v>
      </c>
      <c r="D153" s="63" t="s">
        <v>522</v>
      </c>
      <c r="E153" s="64">
        <v>1</v>
      </c>
      <c r="F153" s="64">
        <v>1</v>
      </c>
      <c r="G153" s="64">
        <f t="shared" si="44"/>
        <v>229200</v>
      </c>
      <c r="H153" s="64">
        <v>1</v>
      </c>
      <c r="I153" s="64">
        <v>1</v>
      </c>
      <c r="J153" s="64">
        <v>1</v>
      </c>
      <c r="K153" s="65" t="s">
        <v>69</v>
      </c>
      <c r="L153" s="65" t="s">
        <v>69</v>
      </c>
      <c r="M153" s="65" t="s">
        <v>69</v>
      </c>
      <c r="N153" s="64"/>
      <c r="O153" s="64"/>
      <c r="P153" s="64">
        <f t="shared" si="45"/>
        <v>7440</v>
      </c>
      <c r="Q153" s="64"/>
      <c r="R153" s="64"/>
      <c r="S153" s="64">
        <f t="shared" si="46"/>
        <v>236640</v>
      </c>
      <c r="T153" s="203" t="s">
        <v>647</v>
      </c>
      <c r="U153" s="54">
        <v>19100</v>
      </c>
      <c r="V153" s="54"/>
      <c r="W153" s="54"/>
      <c r="X153" s="55">
        <v>1</v>
      </c>
      <c r="Y153" s="54">
        <v>19720</v>
      </c>
      <c r="Z153" s="54">
        <f t="shared" si="47"/>
        <v>620</v>
      </c>
      <c r="AA153" s="54"/>
      <c r="AB153" s="54"/>
      <c r="AC153" s="100"/>
    </row>
    <row r="154" spans="1:31" s="66" customFormat="1" x14ac:dyDescent="0.5">
      <c r="A154" s="61">
        <v>130</v>
      </c>
      <c r="B154" s="62" t="s">
        <v>648</v>
      </c>
      <c r="C154" s="63">
        <v>712064705001</v>
      </c>
      <c r="D154" s="63" t="s">
        <v>517</v>
      </c>
      <c r="E154" s="64">
        <v>1</v>
      </c>
      <c r="F154" s="64">
        <v>1</v>
      </c>
      <c r="G154" s="64">
        <f t="shared" si="44"/>
        <v>318960</v>
      </c>
      <c r="H154" s="64">
        <v>1</v>
      </c>
      <c r="I154" s="64">
        <v>1</v>
      </c>
      <c r="J154" s="64">
        <v>1</v>
      </c>
      <c r="K154" s="65" t="s">
        <v>69</v>
      </c>
      <c r="L154" s="65" t="s">
        <v>69</v>
      </c>
      <c r="M154" s="65" t="s">
        <v>69</v>
      </c>
      <c r="N154" s="64"/>
      <c r="O154" s="64"/>
      <c r="P154" s="64">
        <f t="shared" si="45"/>
        <v>10920</v>
      </c>
      <c r="Q154" s="64"/>
      <c r="R154" s="64"/>
      <c r="S154" s="64">
        <f t="shared" si="46"/>
        <v>329880</v>
      </c>
      <c r="T154" s="203" t="s">
        <v>649</v>
      </c>
      <c r="U154" s="54">
        <v>26580</v>
      </c>
      <c r="V154" s="54"/>
      <c r="W154" s="54"/>
      <c r="X154" s="55">
        <v>1</v>
      </c>
      <c r="Y154" s="54">
        <v>27490</v>
      </c>
      <c r="Z154" s="54">
        <f t="shared" si="47"/>
        <v>910</v>
      </c>
      <c r="AA154" s="54"/>
      <c r="AB154" s="54"/>
      <c r="AC154" s="100"/>
    </row>
    <row r="155" spans="1:31" s="66" customFormat="1" x14ac:dyDescent="0.5">
      <c r="A155" s="61">
        <v>131</v>
      </c>
      <c r="B155" s="62" t="s">
        <v>608</v>
      </c>
      <c r="C155" s="63">
        <v>712064706002</v>
      </c>
      <c r="D155" s="63" t="s">
        <v>517</v>
      </c>
      <c r="E155" s="64">
        <v>1</v>
      </c>
      <c r="F155" s="64">
        <v>1</v>
      </c>
      <c r="G155" s="64">
        <f t="shared" si="44"/>
        <v>259440</v>
      </c>
      <c r="H155" s="64">
        <v>1</v>
      </c>
      <c r="I155" s="64">
        <v>1</v>
      </c>
      <c r="J155" s="64">
        <v>1</v>
      </c>
      <c r="K155" s="65" t="s">
        <v>69</v>
      </c>
      <c r="L155" s="65" t="s">
        <v>69</v>
      </c>
      <c r="M155" s="65" t="s">
        <v>69</v>
      </c>
      <c r="N155" s="64"/>
      <c r="O155" s="64"/>
      <c r="P155" s="64">
        <f t="shared" si="45"/>
        <v>10440</v>
      </c>
      <c r="Q155" s="64"/>
      <c r="R155" s="64"/>
      <c r="S155" s="64">
        <f t="shared" si="46"/>
        <v>269880</v>
      </c>
      <c r="T155" s="203" t="s">
        <v>651</v>
      </c>
      <c r="U155" s="54">
        <v>21620</v>
      </c>
      <c r="V155" s="54"/>
      <c r="W155" s="54"/>
      <c r="X155" s="55">
        <v>1</v>
      </c>
      <c r="Y155" s="54">
        <v>22490</v>
      </c>
      <c r="Z155" s="54">
        <f t="shared" si="47"/>
        <v>870</v>
      </c>
      <c r="AA155" s="54"/>
      <c r="AB155" s="54"/>
      <c r="AC155" s="100"/>
    </row>
    <row r="156" spans="1:31" s="66" customFormat="1" x14ac:dyDescent="0.5">
      <c r="A156" s="70"/>
      <c r="B156" s="71" t="s">
        <v>62</v>
      </c>
      <c r="C156" s="72"/>
      <c r="D156" s="72"/>
      <c r="E156" s="73">
        <f>SUM(E149:E155)</f>
        <v>7</v>
      </c>
      <c r="F156" s="73">
        <f t="shared" ref="F156:P156" si="48">SUM(F149:F155)</f>
        <v>7</v>
      </c>
      <c r="G156" s="73">
        <f t="shared" si="48"/>
        <v>2614320</v>
      </c>
      <c r="H156" s="73">
        <f t="shared" si="48"/>
        <v>7</v>
      </c>
      <c r="I156" s="73">
        <f t="shared" si="48"/>
        <v>7</v>
      </c>
      <c r="J156" s="73">
        <f t="shared" si="48"/>
        <v>7</v>
      </c>
      <c r="K156" s="73">
        <f t="shared" si="48"/>
        <v>0</v>
      </c>
      <c r="L156" s="73">
        <f t="shared" si="48"/>
        <v>0</v>
      </c>
      <c r="M156" s="73">
        <f t="shared" si="48"/>
        <v>0</v>
      </c>
      <c r="N156" s="73">
        <f t="shared" si="48"/>
        <v>0</v>
      </c>
      <c r="O156" s="73">
        <f t="shared" si="48"/>
        <v>0</v>
      </c>
      <c r="P156" s="73">
        <f t="shared" si="48"/>
        <v>85560</v>
      </c>
      <c r="Q156" s="73">
        <f>SUM(Q149:Q155)</f>
        <v>0</v>
      </c>
      <c r="R156" s="73">
        <f>SUM(R149:R155)</f>
        <v>0</v>
      </c>
      <c r="S156" s="73">
        <f>SUM(S149:S155)</f>
        <v>2699880</v>
      </c>
      <c r="T156" s="74"/>
      <c r="U156" s="54"/>
      <c r="V156" s="54"/>
      <c r="W156" s="54"/>
      <c r="X156" s="55"/>
      <c r="Y156" s="54"/>
      <c r="Z156" s="54"/>
      <c r="AA156" s="54"/>
      <c r="AB156" s="54"/>
      <c r="AC156" s="100"/>
    </row>
    <row r="157" spans="1:31" s="66" customFormat="1" x14ac:dyDescent="0.5">
      <c r="A157" s="61"/>
      <c r="B157" s="67" t="s">
        <v>136</v>
      </c>
      <c r="C157" s="63"/>
      <c r="D157" s="63"/>
      <c r="E157" s="64"/>
      <c r="F157" s="64"/>
      <c r="G157" s="64"/>
      <c r="H157" s="64"/>
      <c r="I157" s="64"/>
      <c r="J157" s="64"/>
      <c r="K157" s="65"/>
      <c r="L157" s="65"/>
      <c r="M157" s="65"/>
      <c r="N157" s="64"/>
      <c r="O157" s="64"/>
      <c r="P157" s="64"/>
      <c r="Q157" s="64"/>
      <c r="R157" s="64"/>
      <c r="S157" s="64"/>
      <c r="T157" s="62"/>
      <c r="U157" s="54"/>
      <c r="V157" s="54"/>
      <c r="W157" s="54"/>
      <c r="X157" s="55"/>
      <c r="Y157" s="54"/>
      <c r="Z157" s="54"/>
      <c r="AA157" s="54"/>
      <c r="AB157" s="54"/>
      <c r="AC157" s="100"/>
    </row>
    <row r="158" spans="1:31" s="66" customFormat="1" x14ac:dyDescent="0.5">
      <c r="A158" s="61">
        <v>132</v>
      </c>
      <c r="B158" s="62" t="s">
        <v>97</v>
      </c>
      <c r="C158" s="63"/>
      <c r="D158" s="63"/>
      <c r="E158" s="64">
        <v>1</v>
      </c>
      <c r="F158" s="64">
        <v>1</v>
      </c>
      <c r="G158" s="64">
        <f>(U158+V158+W244+W158)*X158*12</f>
        <v>252120</v>
      </c>
      <c r="H158" s="64">
        <v>1</v>
      </c>
      <c r="I158" s="64">
        <v>1</v>
      </c>
      <c r="J158" s="64">
        <v>1</v>
      </c>
      <c r="K158" s="65" t="s">
        <v>69</v>
      </c>
      <c r="L158" s="65" t="s">
        <v>69</v>
      </c>
      <c r="M158" s="65" t="s">
        <v>69</v>
      </c>
      <c r="N158" s="64"/>
      <c r="O158" s="64"/>
      <c r="P158" s="64">
        <f>(Y158-U158)*12*X158</f>
        <v>10440</v>
      </c>
      <c r="Q158" s="64"/>
      <c r="R158" s="64"/>
      <c r="S158" s="64">
        <f>G158+P158</f>
        <v>262560</v>
      </c>
      <c r="T158" s="203" t="s">
        <v>654</v>
      </c>
      <c r="U158" s="54">
        <v>21010</v>
      </c>
      <c r="V158" s="54"/>
      <c r="W158" s="54"/>
      <c r="X158" s="55">
        <v>1</v>
      </c>
      <c r="Y158" s="54">
        <v>21880</v>
      </c>
      <c r="Z158" s="54">
        <f>(Y158-U158)</f>
        <v>870</v>
      </c>
      <c r="AA158" s="54"/>
      <c r="AB158" s="54"/>
      <c r="AC158" s="100"/>
    </row>
    <row r="159" spans="1:31" s="66" customFormat="1" x14ac:dyDescent="0.5">
      <c r="A159" s="61">
        <v>133</v>
      </c>
      <c r="B159" s="62" t="s">
        <v>97</v>
      </c>
      <c r="C159" s="63"/>
      <c r="D159" s="63"/>
      <c r="E159" s="64">
        <v>1</v>
      </c>
      <c r="F159" s="64">
        <v>1</v>
      </c>
      <c r="G159" s="64">
        <f>(U159+V159+W245+W159)*X159*12</f>
        <v>214560</v>
      </c>
      <c r="H159" s="64">
        <v>1</v>
      </c>
      <c r="I159" s="64">
        <v>1</v>
      </c>
      <c r="J159" s="64">
        <v>1</v>
      </c>
      <c r="K159" s="65" t="s">
        <v>69</v>
      </c>
      <c r="L159" s="65" t="s">
        <v>69</v>
      </c>
      <c r="M159" s="65" t="s">
        <v>69</v>
      </c>
      <c r="N159" s="64"/>
      <c r="O159" s="64"/>
      <c r="P159" s="64">
        <f>(Y159-U159)*12*X159</f>
        <v>7200</v>
      </c>
      <c r="Q159" s="64"/>
      <c r="R159" s="64"/>
      <c r="S159" s="64">
        <f>G159+P159</f>
        <v>221760</v>
      </c>
      <c r="T159" s="203" t="s">
        <v>656</v>
      </c>
      <c r="U159" s="54">
        <v>17880</v>
      </c>
      <c r="V159" s="54"/>
      <c r="W159" s="54"/>
      <c r="X159" s="55">
        <v>1</v>
      </c>
      <c r="Y159" s="54">
        <v>18480</v>
      </c>
      <c r="Z159" s="54">
        <f>(Y159-U159)</f>
        <v>600</v>
      </c>
      <c r="AA159" s="54"/>
      <c r="AB159" s="54"/>
      <c r="AC159" s="100"/>
    </row>
    <row r="160" spans="1:31" s="66" customFormat="1" x14ac:dyDescent="0.5">
      <c r="A160" s="70"/>
      <c r="B160" s="71" t="s">
        <v>62</v>
      </c>
      <c r="C160" s="72"/>
      <c r="D160" s="72"/>
      <c r="E160" s="73">
        <f>SUM(E158:E159)</f>
        <v>2</v>
      </c>
      <c r="F160" s="73">
        <f t="shared" ref="F160:P160" si="49">SUM(F158:F159)</f>
        <v>2</v>
      </c>
      <c r="G160" s="73">
        <f t="shared" si="49"/>
        <v>466680</v>
      </c>
      <c r="H160" s="73">
        <f t="shared" si="49"/>
        <v>2</v>
      </c>
      <c r="I160" s="73">
        <f t="shared" si="49"/>
        <v>2</v>
      </c>
      <c r="J160" s="73">
        <f t="shared" si="49"/>
        <v>2</v>
      </c>
      <c r="K160" s="73">
        <f t="shared" si="49"/>
        <v>0</v>
      </c>
      <c r="L160" s="73">
        <f t="shared" si="49"/>
        <v>0</v>
      </c>
      <c r="M160" s="73">
        <f t="shared" si="49"/>
        <v>0</v>
      </c>
      <c r="N160" s="73">
        <f t="shared" si="49"/>
        <v>0</v>
      </c>
      <c r="O160" s="73">
        <f t="shared" si="49"/>
        <v>0</v>
      </c>
      <c r="P160" s="73">
        <f t="shared" si="49"/>
        <v>17640</v>
      </c>
      <c r="Q160" s="73">
        <f>SUM(Q158:Q159)</f>
        <v>0</v>
      </c>
      <c r="R160" s="73">
        <f>SUM(R158:R159)</f>
        <v>0</v>
      </c>
      <c r="S160" s="73">
        <f>SUM(S158:S159)</f>
        <v>484320</v>
      </c>
      <c r="T160" s="74"/>
      <c r="U160" s="54"/>
      <c r="V160" s="54"/>
      <c r="W160" s="54"/>
      <c r="X160" s="55"/>
      <c r="Y160" s="54"/>
      <c r="Z160" s="54"/>
      <c r="AA160" s="54"/>
      <c r="AB160" s="54"/>
      <c r="AC160" s="100"/>
    </row>
    <row r="161" spans="1:30" s="66" customFormat="1" x14ac:dyDescent="0.5">
      <c r="A161" s="61"/>
      <c r="B161" s="67" t="s">
        <v>81</v>
      </c>
      <c r="C161" s="63"/>
      <c r="D161" s="63"/>
      <c r="E161" s="64"/>
      <c r="F161" s="64"/>
      <c r="G161" s="64"/>
      <c r="H161" s="64"/>
      <c r="I161" s="64"/>
      <c r="J161" s="64"/>
      <c r="K161" s="65"/>
      <c r="L161" s="65"/>
      <c r="M161" s="65"/>
      <c r="N161" s="64"/>
      <c r="O161" s="64"/>
      <c r="P161" s="64"/>
      <c r="Q161" s="64"/>
      <c r="R161" s="64"/>
      <c r="S161" s="64"/>
      <c r="T161" s="62"/>
      <c r="U161" s="54"/>
      <c r="V161" s="54"/>
      <c r="W161" s="54"/>
      <c r="X161" s="55"/>
      <c r="Y161" s="54"/>
      <c r="Z161" s="54"/>
      <c r="AA161" s="54"/>
      <c r="AB161" s="54"/>
      <c r="AC161" s="100"/>
    </row>
    <row r="162" spans="1:30" s="66" customFormat="1" x14ac:dyDescent="0.5">
      <c r="A162" s="61">
        <v>134</v>
      </c>
      <c r="B162" s="62" t="s">
        <v>660</v>
      </c>
      <c r="C162" s="63"/>
      <c r="D162" s="63"/>
      <c r="E162" s="64">
        <v>1</v>
      </c>
      <c r="F162" s="64">
        <v>1</v>
      </c>
      <c r="G162" s="64">
        <f t="shared" ref="G162:G172" si="50">(U162+V162+W247+W162)*X162*12</f>
        <v>194880</v>
      </c>
      <c r="H162" s="64">
        <v>1</v>
      </c>
      <c r="I162" s="64">
        <v>1</v>
      </c>
      <c r="J162" s="64">
        <v>1</v>
      </c>
      <c r="K162" s="65" t="s">
        <v>69</v>
      </c>
      <c r="L162" s="65" t="s">
        <v>69</v>
      </c>
      <c r="M162" s="65" t="s">
        <v>69</v>
      </c>
      <c r="N162" s="64"/>
      <c r="O162" s="64"/>
      <c r="P162" s="64">
        <f t="shared" ref="P162:P179" si="51">(Y162-U162)*12*X162</f>
        <v>7800</v>
      </c>
      <c r="Q162" s="64"/>
      <c r="R162" s="64"/>
      <c r="S162" s="64">
        <f t="shared" ref="S162:S179" si="52">G162+P162</f>
        <v>202680</v>
      </c>
      <c r="T162" s="203" t="s">
        <v>661</v>
      </c>
      <c r="U162" s="54">
        <v>16240</v>
      </c>
      <c r="V162" s="54"/>
      <c r="W162" s="54"/>
      <c r="X162" s="55">
        <v>1</v>
      </c>
      <c r="Y162" s="54">
        <f>U162+AB162</f>
        <v>16890</v>
      </c>
      <c r="Z162" s="54">
        <f t="shared" ref="Z162:Z179" si="53">(Y162-U162)</f>
        <v>650</v>
      </c>
      <c r="AA162" s="54">
        <f>U162*4/100</f>
        <v>649.6</v>
      </c>
      <c r="AB162" s="54">
        <v>650</v>
      </c>
      <c r="AC162" s="100"/>
    </row>
    <row r="163" spans="1:30" s="66" customFormat="1" x14ac:dyDescent="0.5">
      <c r="A163" s="61">
        <v>135</v>
      </c>
      <c r="B163" s="62" t="s">
        <v>660</v>
      </c>
      <c r="C163" s="63"/>
      <c r="D163" s="63"/>
      <c r="E163" s="64">
        <v>1</v>
      </c>
      <c r="F163" s="64">
        <v>1</v>
      </c>
      <c r="G163" s="64">
        <f t="shared" si="50"/>
        <v>198720</v>
      </c>
      <c r="H163" s="64">
        <v>1</v>
      </c>
      <c r="I163" s="64">
        <v>1</v>
      </c>
      <c r="J163" s="64">
        <v>1</v>
      </c>
      <c r="K163" s="65" t="s">
        <v>69</v>
      </c>
      <c r="L163" s="65" t="s">
        <v>69</v>
      </c>
      <c r="M163" s="65" t="s">
        <v>69</v>
      </c>
      <c r="N163" s="64"/>
      <c r="O163" s="64"/>
      <c r="P163" s="64">
        <f t="shared" si="51"/>
        <v>8040</v>
      </c>
      <c r="Q163" s="64"/>
      <c r="R163" s="64"/>
      <c r="S163" s="64">
        <f t="shared" si="52"/>
        <v>206760</v>
      </c>
      <c r="T163" s="203" t="s">
        <v>663</v>
      </c>
      <c r="U163" s="54">
        <v>16560</v>
      </c>
      <c r="V163" s="54"/>
      <c r="W163" s="54"/>
      <c r="X163" s="55">
        <v>1</v>
      </c>
      <c r="Y163" s="54">
        <f>U163+AB163</f>
        <v>17230</v>
      </c>
      <c r="Z163" s="54">
        <f t="shared" si="53"/>
        <v>670</v>
      </c>
      <c r="AA163" s="54">
        <f>U163*4/100</f>
        <v>662.4</v>
      </c>
      <c r="AB163" s="54">
        <v>670</v>
      </c>
      <c r="AC163" s="100"/>
    </row>
    <row r="164" spans="1:30" s="66" customFormat="1" x14ac:dyDescent="0.5">
      <c r="A164" s="61">
        <v>136</v>
      </c>
      <c r="B164" s="75" t="s">
        <v>665</v>
      </c>
      <c r="C164" s="63"/>
      <c r="D164" s="63"/>
      <c r="E164" s="64">
        <v>1</v>
      </c>
      <c r="F164" s="64">
        <v>0</v>
      </c>
      <c r="G164" s="64">
        <f t="shared" si="50"/>
        <v>112800</v>
      </c>
      <c r="H164" s="64">
        <v>1</v>
      </c>
      <c r="I164" s="64">
        <v>1</v>
      </c>
      <c r="J164" s="64">
        <v>1</v>
      </c>
      <c r="K164" s="65" t="s">
        <v>69</v>
      </c>
      <c r="L164" s="65"/>
      <c r="M164" s="65" t="s">
        <v>69</v>
      </c>
      <c r="N164" s="64"/>
      <c r="O164" s="64"/>
      <c r="P164" s="64">
        <f t="shared" si="51"/>
        <v>4560</v>
      </c>
      <c r="Q164" s="64"/>
      <c r="R164" s="64"/>
      <c r="S164" s="64">
        <f t="shared" si="52"/>
        <v>117360</v>
      </c>
      <c r="T164" s="300" t="s">
        <v>73</v>
      </c>
      <c r="U164" s="54">
        <v>9400</v>
      </c>
      <c r="V164" s="54"/>
      <c r="W164" s="54"/>
      <c r="X164" s="55">
        <v>1</v>
      </c>
      <c r="Y164" s="54">
        <f>U164+AB164</f>
        <v>9780</v>
      </c>
      <c r="Z164" s="54">
        <f t="shared" si="53"/>
        <v>380</v>
      </c>
      <c r="AA164" s="54">
        <f>U164*4/100</f>
        <v>376</v>
      </c>
      <c r="AB164" s="54">
        <v>380</v>
      </c>
      <c r="AC164" s="100"/>
    </row>
    <row r="165" spans="1:30" s="66" customFormat="1" x14ac:dyDescent="0.5">
      <c r="A165" s="61">
        <v>137</v>
      </c>
      <c r="B165" s="62" t="s">
        <v>340</v>
      </c>
      <c r="C165" s="63"/>
      <c r="D165" s="63"/>
      <c r="E165" s="64">
        <v>1</v>
      </c>
      <c r="F165" s="64">
        <v>1</v>
      </c>
      <c r="G165" s="64">
        <f t="shared" si="50"/>
        <v>146640</v>
      </c>
      <c r="H165" s="64">
        <v>1</v>
      </c>
      <c r="I165" s="64">
        <v>1</v>
      </c>
      <c r="J165" s="64">
        <v>1</v>
      </c>
      <c r="K165" s="65" t="s">
        <v>69</v>
      </c>
      <c r="L165" s="65" t="s">
        <v>69</v>
      </c>
      <c r="M165" s="65" t="s">
        <v>69</v>
      </c>
      <c r="N165" s="64"/>
      <c r="O165" s="64"/>
      <c r="P165" s="64">
        <f t="shared" si="51"/>
        <v>5880</v>
      </c>
      <c r="Q165" s="64"/>
      <c r="R165" s="64"/>
      <c r="S165" s="64">
        <f t="shared" si="52"/>
        <v>152520</v>
      </c>
      <c r="T165" s="203" t="s">
        <v>666</v>
      </c>
      <c r="U165" s="54">
        <v>12220</v>
      </c>
      <c r="V165" s="54"/>
      <c r="W165" s="54"/>
      <c r="X165" s="55">
        <v>1</v>
      </c>
      <c r="Y165" s="54">
        <f>U165+AB165</f>
        <v>12710</v>
      </c>
      <c r="Z165" s="54">
        <f t="shared" si="53"/>
        <v>490</v>
      </c>
      <c r="AA165" s="54">
        <f>U165*4/100</f>
        <v>488.8</v>
      </c>
      <c r="AB165" s="54">
        <v>490</v>
      </c>
      <c r="AC165" s="100"/>
    </row>
    <row r="166" spans="1:30" s="66" customFormat="1" x14ac:dyDescent="0.5">
      <c r="A166" s="61">
        <v>138</v>
      </c>
      <c r="B166" s="62" t="s">
        <v>110</v>
      </c>
      <c r="C166" s="63"/>
      <c r="D166" s="63"/>
      <c r="E166" s="64">
        <v>1</v>
      </c>
      <c r="F166" s="64">
        <v>1</v>
      </c>
      <c r="G166" s="64">
        <f t="shared" si="50"/>
        <v>108000</v>
      </c>
      <c r="H166" s="64">
        <v>1</v>
      </c>
      <c r="I166" s="64">
        <v>1</v>
      </c>
      <c r="J166" s="64">
        <v>1</v>
      </c>
      <c r="K166" s="65" t="s">
        <v>69</v>
      </c>
      <c r="L166" s="65" t="s">
        <v>69</v>
      </c>
      <c r="M166" s="65" t="s">
        <v>69</v>
      </c>
      <c r="N166" s="64"/>
      <c r="O166" s="64"/>
      <c r="P166" s="64">
        <f t="shared" si="51"/>
        <v>0</v>
      </c>
      <c r="Q166" s="64"/>
      <c r="R166" s="64"/>
      <c r="S166" s="64">
        <f t="shared" si="52"/>
        <v>108000</v>
      </c>
      <c r="T166" s="203" t="s">
        <v>659</v>
      </c>
      <c r="U166" s="54">
        <v>9000</v>
      </c>
      <c r="V166" s="54"/>
      <c r="W166" s="54"/>
      <c r="X166" s="55">
        <v>1</v>
      </c>
      <c r="Y166" s="54">
        <v>9000</v>
      </c>
      <c r="Z166" s="54">
        <f t="shared" si="53"/>
        <v>0</v>
      </c>
      <c r="AA166" s="54"/>
      <c r="AB166" s="54"/>
      <c r="AC166" s="100"/>
      <c r="AD166" s="293"/>
    </row>
    <row r="167" spans="1:30" s="66" customFormat="1" x14ac:dyDescent="0.5">
      <c r="A167" s="61">
        <v>139</v>
      </c>
      <c r="B167" s="62" t="s">
        <v>110</v>
      </c>
      <c r="C167" s="63"/>
      <c r="D167" s="63"/>
      <c r="E167" s="64">
        <v>1</v>
      </c>
      <c r="F167" s="64">
        <v>1</v>
      </c>
      <c r="G167" s="64">
        <f t="shared" si="50"/>
        <v>108000</v>
      </c>
      <c r="H167" s="64">
        <v>1</v>
      </c>
      <c r="I167" s="64">
        <v>1</v>
      </c>
      <c r="J167" s="64">
        <v>1</v>
      </c>
      <c r="K167" s="65" t="s">
        <v>69</v>
      </c>
      <c r="L167" s="65" t="s">
        <v>69</v>
      </c>
      <c r="M167" s="65" t="s">
        <v>69</v>
      </c>
      <c r="N167" s="64"/>
      <c r="O167" s="64"/>
      <c r="P167" s="64">
        <f t="shared" si="51"/>
        <v>0</v>
      </c>
      <c r="Q167" s="64"/>
      <c r="R167" s="64"/>
      <c r="S167" s="64">
        <f t="shared" si="52"/>
        <v>108000</v>
      </c>
      <c r="T167" s="203" t="s">
        <v>667</v>
      </c>
      <c r="U167" s="54">
        <v>9000</v>
      </c>
      <c r="V167" s="54"/>
      <c r="W167" s="54"/>
      <c r="X167" s="55">
        <v>1</v>
      </c>
      <c r="Y167" s="54">
        <v>9000</v>
      </c>
      <c r="Z167" s="54">
        <f t="shared" si="53"/>
        <v>0</v>
      </c>
      <c r="AA167" s="54"/>
      <c r="AB167" s="54"/>
      <c r="AC167" s="100"/>
      <c r="AD167" s="293"/>
    </row>
    <row r="168" spans="1:30" s="66" customFormat="1" x14ac:dyDescent="0.5">
      <c r="A168" s="61">
        <v>140</v>
      </c>
      <c r="B168" s="62" t="s">
        <v>110</v>
      </c>
      <c r="C168" s="63"/>
      <c r="D168" s="63"/>
      <c r="E168" s="64">
        <v>1</v>
      </c>
      <c r="F168" s="64">
        <v>1</v>
      </c>
      <c r="G168" s="64">
        <f t="shared" si="50"/>
        <v>108000</v>
      </c>
      <c r="H168" s="64">
        <v>1</v>
      </c>
      <c r="I168" s="64">
        <v>1</v>
      </c>
      <c r="J168" s="64">
        <v>1</v>
      </c>
      <c r="K168" s="65" t="s">
        <v>69</v>
      </c>
      <c r="L168" s="65" t="s">
        <v>69</v>
      </c>
      <c r="M168" s="65" t="s">
        <v>69</v>
      </c>
      <c r="N168" s="64"/>
      <c r="O168" s="64"/>
      <c r="P168" s="64">
        <f t="shared" si="51"/>
        <v>0</v>
      </c>
      <c r="Q168" s="64"/>
      <c r="R168" s="64"/>
      <c r="S168" s="64">
        <f t="shared" si="52"/>
        <v>108000</v>
      </c>
      <c r="T168" s="203" t="s">
        <v>662</v>
      </c>
      <c r="U168" s="54">
        <v>9000</v>
      </c>
      <c r="V168" s="54"/>
      <c r="W168" s="54"/>
      <c r="X168" s="55">
        <v>1</v>
      </c>
      <c r="Y168" s="54">
        <v>9000</v>
      </c>
      <c r="Z168" s="54">
        <f t="shared" si="53"/>
        <v>0</v>
      </c>
      <c r="AA168" s="54"/>
      <c r="AB168" s="54"/>
      <c r="AC168" s="100"/>
      <c r="AD168" s="293"/>
    </row>
    <row r="169" spans="1:30" s="66" customFormat="1" x14ac:dyDescent="0.5">
      <c r="A169" s="61">
        <v>141</v>
      </c>
      <c r="B169" s="62" t="s">
        <v>110</v>
      </c>
      <c r="C169" s="63"/>
      <c r="D169" s="63"/>
      <c r="E169" s="64">
        <v>1</v>
      </c>
      <c r="F169" s="64">
        <v>1</v>
      </c>
      <c r="G169" s="64">
        <f t="shared" si="50"/>
        <v>108000</v>
      </c>
      <c r="H169" s="64">
        <v>1</v>
      </c>
      <c r="I169" s="64">
        <v>1</v>
      </c>
      <c r="J169" s="64">
        <v>1</v>
      </c>
      <c r="K169" s="65" t="s">
        <v>69</v>
      </c>
      <c r="L169" s="65" t="s">
        <v>69</v>
      </c>
      <c r="M169" s="65" t="s">
        <v>69</v>
      </c>
      <c r="N169" s="64"/>
      <c r="O169" s="64"/>
      <c r="P169" s="64">
        <f t="shared" si="51"/>
        <v>0</v>
      </c>
      <c r="Q169" s="64"/>
      <c r="R169" s="64"/>
      <c r="S169" s="64">
        <f t="shared" si="52"/>
        <v>108000</v>
      </c>
      <c r="T169" s="203" t="s">
        <v>668</v>
      </c>
      <c r="U169" s="54">
        <v>9000</v>
      </c>
      <c r="V169" s="54"/>
      <c r="W169" s="54"/>
      <c r="X169" s="55">
        <v>1</v>
      </c>
      <c r="Y169" s="54">
        <v>9000</v>
      </c>
      <c r="Z169" s="54">
        <f t="shared" si="53"/>
        <v>0</v>
      </c>
      <c r="AA169" s="54"/>
      <c r="AB169" s="54"/>
      <c r="AC169" s="100"/>
      <c r="AD169" s="293"/>
    </row>
    <row r="170" spans="1:30" s="66" customFormat="1" x14ac:dyDescent="0.5">
      <c r="A170" s="61">
        <v>142</v>
      </c>
      <c r="B170" s="62" t="s">
        <v>110</v>
      </c>
      <c r="C170" s="63"/>
      <c r="D170" s="63"/>
      <c r="E170" s="64">
        <v>1</v>
      </c>
      <c r="F170" s="64">
        <v>1</v>
      </c>
      <c r="G170" s="64">
        <f t="shared" si="50"/>
        <v>108000</v>
      </c>
      <c r="H170" s="64">
        <v>1</v>
      </c>
      <c r="I170" s="64">
        <v>1</v>
      </c>
      <c r="J170" s="64">
        <v>1</v>
      </c>
      <c r="K170" s="65" t="s">
        <v>69</v>
      </c>
      <c r="L170" s="65"/>
      <c r="M170" s="65" t="s">
        <v>69</v>
      </c>
      <c r="N170" s="64"/>
      <c r="O170" s="64"/>
      <c r="P170" s="64">
        <f t="shared" si="51"/>
        <v>0</v>
      </c>
      <c r="Q170" s="64"/>
      <c r="R170" s="64"/>
      <c r="S170" s="64">
        <f t="shared" si="52"/>
        <v>108000</v>
      </c>
      <c r="T170" s="203" t="s">
        <v>664</v>
      </c>
      <c r="U170" s="54">
        <v>9000</v>
      </c>
      <c r="V170" s="54"/>
      <c r="W170" s="54"/>
      <c r="X170" s="55">
        <v>1</v>
      </c>
      <c r="Y170" s="54">
        <v>9000</v>
      </c>
      <c r="Z170" s="54">
        <f t="shared" si="53"/>
        <v>0</v>
      </c>
      <c r="AA170" s="54"/>
      <c r="AB170" s="54"/>
      <c r="AC170" s="100"/>
      <c r="AD170" s="240"/>
    </row>
    <row r="171" spans="1:30" s="66" customFormat="1" x14ac:dyDescent="0.5">
      <c r="A171" s="61">
        <v>143</v>
      </c>
      <c r="B171" s="62" t="s">
        <v>110</v>
      </c>
      <c r="C171" s="63"/>
      <c r="D171" s="63"/>
      <c r="E171" s="64">
        <v>1</v>
      </c>
      <c r="F171" s="64">
        <v>1</v>
      </c>
      <c r="G171" s="64">
        <f t="shared" si="50"/>
        <v>108000</v>
      </c>
      <c r="H171" s="64">
        <v>1</v>
      </c>
      <c r="I171" s="64">
        <v>1</v>
      </c>
      <c r="J171" s="64">
        <v>1</v>
      </c>
      <c r="K171" s="65" t="s">
        <v>69</v>
      </c>
      <c r="L171" s="65" t="s">
        <v>69</v>
      </c>
      <c r="M171" s="65" t="s">
        <v>69</v>
      </c>
      <c r="N171" s="64"/>
      <c r="O171" s="64"/>
      <c r="P171" s="64">
        <f t="shared" si="51"/>
        <v>0</v>
      </c>
      <c r="Q171" s="64"/>
      <c r="R171" s="64"/>
      <c r="S171" s="64">
        <f t="shared" si="52"/>
        <v>108000</v>
      </c>
      <c r="T171" s="203" t="s">
        <v>658</v>
      </c>
      <c r="U171" s="54">
        <v>9000</v>
      </c>
      <c r="V171" s="54"/>
      <c r="W171" s="54"/>
      <c r="X171" s="55">
        <v>1</v>
      </c>
      <c r="Y171" s="54">
        <v>9000</v>
      </c>
      <c r="Z171" s="54">
        <f t="shared" si="53"/>
        <v>0</v>
      </c>
      <c r="AA171" s="54"/>
      <c r="AB171" s="54"/>
      <c r="AC171" s="100"/>
      <c r="AD171" s="293"/>
    </row>
    <row r="172" spans="1:30" s="66" customFormat="1" x14ac:dyDescent="0.5">
      <c r="A172" s="61">
        <v>144</v>
      </c>
      <c r="B172" s="62" t="s">
        <v>110</v>
      </c>
      <c r="C172" s="63"/>
      <c r="D172" s="63"/>
      <c r="E172" s="64">
        <v>1</v>
      </c>
      <c r="F172" s="64">
        <v>1</v>
      </c>
      <c r="G172" s="64">
        <f t="shared" si="50"/>
        <v>108000</v>
      </c>
      <c r="H172" s="64">
        <v>1</v>
      </c>
      <c r="I172" s="64">
        <v>1</v>
      </c>
      <c r="J172" s="64">
        <v>1</v>
      </c>
      <c r="K172" s="65" t="s">
        <v>69</v>
      </c>
      <c r="L172" s="65" t="s">
        <v>69</v>
      </c>
      <c r="M172" s="65" t="s">
        <v>69</v>
      </c>
      <c r="N172" s="64"/>
      <c r="O172" s="64"/>
      <c r="P172" s="64">
        <f t="shared" si="51"/>
        <v>0</v>
      </c>
      <c r="Q172" s="64"/>
      <c r="R172" s="64"/>
      <c r="S172" s="64">
        <f t="shared" si="52"/>
        <v>108000</v>
      </c>
      <c r="T172" s="203" t="s">
        <v>898</v>
      </c>
      <c r="U172" s="54">
        <v>9000</v>
      </c>
      <c r="V172" s="54"/>
      <c r="W172" s="54"/>
      <c r="X172" s="55">
        <v>1</v>
      </c>
      <c r="Y172" s="54">
        <v>9000</v>
      </c>
      <c r="Z172" s="54">
        <f t="shared" si="53"/>
        <v>0</v>
      </c>
      <c r="AA172" s="54"/>
      <c r="AB172" s="54"/>
      <c r="AC172" s="100"/>
      <c r="AD172" s="293"/>
    </row>
    <row r="173" spans="1:30" s="66" customFormat="1" x14ac:dyDescent="0.5">
      <c r="A173" s="61">
        <v>145</v>
      </c>
      <c r="B173" s="62" t="s">
        <v>233</v>
      </c>
      <c r="C173" s="63"/>
      <c r="D173" s="63"/>
      <c r="E173" s="64">
        <v>1</v>
      </c>
      <c r="F173" s="64">
        <v>1</v>
      </c>
      <c r="G173" s="64">
        <f t="shared" ref="G173:G179" si="54">(U173+V173+W246+W173)*X173*12</f>
        <v>108000</v>
      </c>
      <c r="H173" s="64">
        <v>1</v>
      </c>
      <c r="I173" s="64">
        <v>1</v>
      </c>
      <c r="J173" s="64">
        <v>1</v>
      </c>
      <c r="K173" s="65" t="s">
        <v>69</v>
      </c>
      <c r="L173" s="65" t="s">
        <v>69</v>
      </c>
      <c r="M173" s="65" t="s">
        <v>69</v>
      </c>
      <c r="N173" s="64"/>
      <c r="O173" s="64"/>
      <c r="P173" s="64">
        <f t="shared" si="51"/>
        <v>0</v>
      </c>
      <c r="Q173" s="64"/>
      <c r="R173" s="64"/>
      <c r="S173" s="64">
        <f t="shared" si="52"/>
        <v>108000</v>
      </c>
      <c r="T173" s="203" t="s">
        <v>655</v>
      </c>
      <c r="U173" s="54">
        <v>9000</v>
      </c>
      <c r="V173" s="54"/>
      <c r="W173" s="54"/>
      <c r="X173" s="55">
        <v>1</v>
      </c>
      <c r="Y173" s="54">
        <v>9000</v>
      </c>
      <c r="Z173" s="54">
        <f t="shared" si="53"/>
        <v>0</v>
      </c>
      <c r="AA173" s="54"/>
      <c r="AB173" s="54"/>
      <c r="AC173" s="100"/>
      <c r="AD173" s="293"/>
    </row>
    <row r="174" spans="1:30" s="66" customFormat="1" x14ac:dyDescent="0.5">
      <c r="A174" s="61">
        <v>146</v>
      </c>
      <c r="B174" s="62" t="s">
        <v>233</v>
      </c>
      <c r="C174" s="63"/>
      <c r="D174" s="63"/>
      <c r="E174" s="64">
        <v>1</v>
      </c>
      <c r="F174" s="64">
        <v>1</v>
      </c>
      <c r="G174" s="64">
        <f t="shared" si="54"/>
        <v>108000</v>
      </c>
      <c r="H174" s="64">
        <v>1</v>
      </c>
      <c r="I174" s="64">
        <v>1</v>
      </c>
      <c r="J174" s="64">
        <v>1</v>
      </c>
      <c r="K174" s="65" t="s">
        <v>69</v>
      </c>
      <c r="L174" s="65" t="s">
        <v>69</v>
      </c>
      <c r="M174" s="65" t="s">
        <v>69</v>
      </c>
      <c r="N174" s="64"/>
      <c r="O174" s="64"/>
      <c r="P174" s="64">
        <f t="shared" si="51"/>
        <v>0</v>
      </c>
      <c r="Q174" s="64"/>
      <c r="R174" s="64"/>
      <c r="S174" s="64">
        <f t="shared" si="52"/>
        <v>108000</v>
      </c>
      <c r="T174" s="203" t="s">
        <v>652</v>
      </c>
      <c r="U174" s="54">
        <v>9000</v>
      </c>
      <c r="V174" s="54"/>
      <c r="W174" s="54"/>
      <c r="X174" s="55">
        <v>1</v>
      </c>
      <c r="Y174" s="54">
        <v>9000</v>
      </c>
      <c r="Z174" s="54">
        <f t="shared" si="53"/>
        <v>0</v>
      </c>
      <c r="AA174" s="54"/>
      <c r="AB174" s="54"/>
      <c r="AC174" s="100"/>
      <c r="AD174" s="293"/>
    </row>
    <row r="175" spans="1:30" s="66" customFormat="1" x14ac:dyDescent="0.5">
      <c r="A175" s="61">
        <v>147</v>
      </c>
      <c r="B175" s="62" t="s">
        <v>233</v>
      </c>
      <c r="C175" s="63"/>
      <c r="D175" s="63"/>
      <c r="E175" s="64">
        <v>1</v>
      </c>
      <c r="F175" s="64">
        <v>1</v>
      </c>
      <c r="G175" s="64">
        <f t="shared" si="54"/>
        <v>108000</v>
      </c>
      <c r="H175" s="64">
        <v>1</v>
      </c>
      <c r="I175" s="64">
        <v>1</v>
      </c>
      <c r="J175" s="64">
        <v>1</v>
      </c>
      <c r="K175" s="65" t="s">
        <v>69</v>
      </c>
      <c r="L175" s="65" t="s">
        <v>69</v>
      </c>
      <c r="M175" s="65" t="s">
        <v>69</v>
      </c>
      <c r="N175" s="64"/>
      <c r="O175" s="64"/>
      <c r="P175" s="64">
        <f t="shared" si="51"/>
        <v>0</v>
      </c>
      <c r="Q175" s="64"/>
      <c r="R175" s="64"/>
      <c r="S175" s="64">
        <f t="shared" si="52"/>
        <v>108000</v>
      </c>
      <c r="T175" s="203" t="s">
        <v>587</v>
      </c>
      <c r="U175" s="54">
        <v>9000</v>
      </c>
      <c r="V175" s="54"/>
      <c r="W175" s="54"/>
      <c r="X175" s="55">
        <v>1</v>
      </c>
      <c r="Y175" s="54">
        <v>9000</v>
      </c>
      <c r="Z175" s="54">
        <f t="shared" si="53"/>
        <v>0</v>
      </c>
      <c r="AA175" s="54"/>
      <c r="AB175" s="54"/>
      <c r="AC175" s="100"/>
      <c r="AD175" s="293"/>
    </row>
    <row r="176" spans="1:30" s="66" customFormat="1" x14ac:dyDescent="0.5">
      <c r="A176" s="61">
        <v>148</v>
      </c>
      <c r="B176" s="62" t="s">
        <v>233</v>
      </c>
      <c r="C176" s="63"/>
      <c r="D176" s="63"/>
      <c r="E176" s="64">
        <v>1</v>
      </c>
      <c r="F176" s="64">
        <v>1</v>
      </c>
      <c r="G176" s="64">
        <f t="shared" si="54"/>
        <v>108000</v>
      </c>
      <c r="H176" s="64">
        <v>1</v>
      </c>
      <c r="I176" s="64">
        <v>1</v>
      </c>
      <c r="J176" s="64">
        <v>1</v>
      </c>
      <c r="K176" s="65" t="s">
        <v>69</v>
      </c>
      <c r="L176" s="65"/>
      <c r="M176" s="65" t="s">
        <v>69</v>
      </c>
      <c r="N176" s="64"/>
      <c r="O176" s="64"/>
      <c r="P176" s="64">
        <f t="shared" si="51"/>
        <v>0</v>
      </c>
      <c r="Q176" s="64"/>
      <c r="R176" s="64"/>
      <c r="S176" s="64">
        <f t="shared" si="52"/>
        <v>108000</v>
      </c>
      <c r="T176" s="203" t="s">
        <v>657</v>
      </c>
      <c r="U176" s="54">
        <v>9000</v>
      </c>
      <c r="V176" s="54"/>
      <c r="W176" s="54"/>
      <c r="X176" s="55">
        <v>1</v>
      </c>
      <c r="Y176" s="54">
        <v>9000</v>
      </c>
      <c r="Z176" s="54">
        <f t="shared" si="53"/>
        <v>0</v>
      </c>
      <c r="AA176" s="54"/>
      <c r="AB176" s="54"/>
      <c r="AC176" s="100"/>
      <c r="AD176" s="298"/>
    </row>
    <row r="177" spans="1:30" s="66" customFormat="1" x14ac:dyDescent="0.5">
      <c r="A177" s="61">
        <v>149</v>
      </c>
      <c r="B177" s="62" t="s">
        <v>233</v>
      </c>
      <c r="C177" s="63"/>
      <c r="D177" s="63"/>
      <c r="E177" s="64">
        <v>1</v>
      </c>
      <c r="F177" s="64">
        <v>1</v>
      </c>
      <c r="G177" s="64">
        <f t="shared" si="54"/>
        <v>108000</v>
      </c>
      <c r="H177" s="64">
        <v>1</v>
      </c>
      <c r="I177" s="64">
        <v>1</v>
      </c>
      <c r="J177" s="64">
        <v>1</v>
      </c>
      <c r="K177" s="65" t="s">
        <v>69</v>
      </c>
      <c r="L177" s="65" t="s">
        <v>69</v>
      </c>
      <c r="M177" s="65" t="s">
        <v>69</v>
      </c>
      <c r="N177" s="64"/>
      <c r="O177" s="64"/>
      <c r="P177" s="64">
        <f t="shared" si="51"/>
        <v>0</v>
      </c>
      <c r="Q177" s="64"/>
      <c r="R177" s="64"/>
      <c r="S177" s="64">
        <f t="shared" si="52"/>
        <v>108000</v>
      </c>
      <c r="T177" s="203" t="s">
        <v>650</v>
      </c>
      <c r="U177" s="54">
        <v>9000</v>
      </c>
      <c r="V177" s="54"/>
      <c r="W177" s="54"/>
      <c r="X177" s="55">
        <v>1</v>
      </c>
      <c r="Y177" s="54">
        <v>9000</v>
      </c>
      <c r="Z177" s="54">
        <f t="shared" si="53"/>
        <v>0</v>
      </c>
      <c r="AA177" s="54"/>
      <c r="AB177" s="54"/>
      <c r="AC177" s="100"/>
      <c r="AD177" s="293"/>
    </row>
    <row r="178" spans="1:30" s="66" customFormat="1" x14ac:dyDescent="0.5">
      <c r="A178" s="61">
        <v>150</v>
      </c>
      <c r="B178" s="62" t="s">
        <v>233</v>
      </c>
      <c r="C178" s="63"/>
      <c r="D178" s="63"/>
      <c r="E178" s="64">
        <v>1</v>
      </c>
      <c r="F178" s="64">
        <v>1</v>
      </c>
      <c r="G178" s="64">
        <f t="shared" si="54"/>
        <v>108000</v>
      </c>
      <c r="H178" s="64">
        <v>1</v>
      </c>
      <c r="I178" s="64">
        <v>1</v>
      </c>
      <c r="J178" s="64">
        <v>1</v>
      </c>
      <c r="K178" s="65" t="s">
        <v>69</v>
      </c>
      <c r="L178" s="65" t="s">
        <v>69</v>
      </c>
      <c r="M178" s="65" t="s">
        <v>69</v>
      </c>
      <c r="N178" s="64"/>
      <c r="O178" s="64"/>
      <c r="P178" s="64">
        <f t="shared" si="51"/>
        <v>0</v>
      </c>
      <c r="Q178" s="64"/>
      <c r="R178" s="64"/>
      <c r="S178" s="64">
        <f t="shared" si="52"/>
        <v>108000</v>
      </c>
      <c r="T178" s="205" t="s">
        <v>830</v>
      </c>
      <c r="U178" s="54">
        <v>9000</v>
      </c>
      <c r="V178" s="54"/>
      <c r="W178" s="54"/>
      <c r="X178" s="55">
        <v>1</v>
      </c>
      <c r="Y178" s="54">
        <v>9000</v>
      </c>
      <c r="Z178" s="54">
        <f t="shared" si="53"/>
        <v>0</v>
      </c>
      <c r="AA178" s="54"/>
      <c r="AB178" s="54"/>
      <c r="AC178" s="100"/>
      <c r="AD178" s="293"/>
    </row>
    <row r="179" spans="1:30" s="66" customFormat="1" x14ac:dyDescent="0.5">
      <c r="A179" s="61">
        <v>151</v>
      </c>
      <c r="B179" s="62" t="s">
        <v>233</v>
      </c>
      <c r="C179" s="63"/>
      <c r="D179" s="63"/>
      <c r="E179" s="64">
        <v>1</v>
      </c>
      <c r="F179" s="64">
        <v>1</v>
      </c>
      <c r="G179" s="64">
        <f t="shared" si="54"/>
        <v>108000</v>
      </c>
      <c r="H179" s="64">
        <v>1</v>
      </c>
      <c r="I179" s="64">
        <v>1</v>
      </c>
      <c r="J179" s="64">
        <v>1</v>
      </c>
      <c r="K179" s="65" t="s">
        <v>69</v>
      </c>
      <c r="L179" s="65" t="s">
        <v>69</v>
      </c>
      <c r="M179" s="65" t="s">
        <v>69</v>
      </c>
      <c r="N179" s="64"/>
      <c r="O179" s="64"/>
      <c r="P179" s="64">
        <f t="shared" si="51"/>
        <v>0</v>
      </c>
      <c r="Q179" s="64"/>
      <c r="R179" s="64"/>
      <c r="S179" s="64">
        <f t="shared" si="52"/>
        <v>108000</v>
      </c>
      <c r="T179" s="205" t="s">
        <v>899</v>
      </c>
      <c r="U179" s="54">
        <v>9000</v>
      </c>
      <c r="V179" s="54"/>
      <c r="W179" s="54"/>
      <c r="X179" s="55">
        <v>1</v>
      </c>
      <c r="Y179" s="54">
        <v>9000</v>
      </c>
      <c r="Z179" s="54">
        <f t="shared" si="53"/>
        <v>0</v>
      </c>
      <c r="AA179" s="54"/>
      <c r="AB179" s="54"/>
      <c r="AC179" s="100"/>
      <c r="AD179" s="295"/>
    </row>
    <row r="180" spans="1:30" s="66" customFormat="1" x14ac:dyDescent="0.5">
      <c r="A180" s="70"/>
      <c r="B180" s="71" t="s">
        <v>62</v>
      </c>
      <c r="C180" s="72"/>
      <c r="D180" s="72"/>
      <c r="E180" s="73">
        <f>SUM(E162:E179)</f>
        <v>18</v>
      </c>
      <c r="F180" s="73">
        <f t="shared" ref="F180:P180" si="55">SUM(F162:F179)</f>
        <v>17</v>
      </c>
      <c r="G180" s="73">
        <f t="shared" si="55"/>
        <v>2165040</v>
      </c>
      <c r="H180" s="73">
        <f t="shared" si="55"/>
        <v>18</v>
      </c>
      <c r="I180" s="73">
        <f t="shared" si="55"/>
        <v>18</v>
      </c>
      <c r="J180" s="73">
        <f t="shared" si="55"/>
        <v>18</v>
      </c>
      <c r="K180" s="73">
        <f t="shared" si="55"/>
        <v>0</v>
      </c>
      <c r="L180" s="73">
        <f t="shared" si="55"/>
        <v>0</v>
      </c>
      <c r="M180" s="73">
        <f t="shared" si="55"/>
        <v>0</v>
      </c>
      <c r="N180" s="73">
        <f t="shared" si="55"/>
        <v>0</v>
      </c>
      <c r="O180" s="73">
        <f t="shared" si="55"/>
        <v>0</v>
      </c>
      <c r="P180" s="73">
        <f t="shared" si="55"/>
        <v>26280</v>
      </c>
      <c r="Q180" s="73">
        <f>SUM(Q162:Q179)</f>
        <v>0</v>
      </c>
      <c r="R180" s="73">
        <f>SUM(R162:R179)</f>
        <v>0</v>
      </c>
      <c r="S180" s="73">
        <f>SUM(S162:S179)</f>
        <v>2191320</v>
      </c>
      <c r="T180" s="74"/>
      <c r="U180" s="54"/>
      <c r="V180" s="54"/>
      <c r="W180" s="54"/>
      <c r="X180" s="55"/>
      <c r="Y180" s="54"/>
      <c r="Z180" s="54"/>
      <c r="AA180" s="54"/>
      <c r="AB180" s="54"/>
      <c r="AC180" s="100"/>
    </row>
    <row r="181" spans="1:30" s="66" customFormat="1" x14ac:dyDescent="0.5">
      <c r="A181" s="61"/>
      <c r="B181" s="67" t="s">
        <v>112</v>
      </c>
      <c r="C181" s="63"/>
      <c r="D181" s="63"/>
      <c r="E181" s="64"/>
      <c r="F181" s="64"/>
      <c r="G181" s="64"/>
      <c r="H181" s="64"/>
      <c r="I181" s="64"/>
      <c r="J181" s="64"/>
      <c r="K181" s="65"/>
      <c r="L181" s="65"/>
      <c r="M181" s="65"/>
      <c r="N181" s="64"/>
      <c r="O181" s="64"/>
      <c r="P181" s="64"/>
      <c r="Q181" s="64"/>
      <c r="R181" s="64"/>
      <c r="S181" s="64"/>
      <c r="T181" s="62"/>
      <c r="U181" s="54"/>
      <c r="V181" s="54"/>
      <c r="W181" s="54"/>
      <c r="X181" s="55"/>
      <c r="Y181" s="54"/>
      <c r="Z181" s="54"/>
      <c r="AA181" s="54"/>
      <c r="AB181" s="54"/>
      <c r="AC181" s="100"/>
    </row>
    <row r="182" spans="1:30" s="66" customFormat="1" x14ac:dyDescent="0.5">
      <c r="A182" s="61">
        <v>152</v>
      </c>
      <c r="B182" s="62" t="s">
        <v>477</v>
      </c>
      <c r="C182" s="63">
        <v>712082107001</v>
      </c>
      <c r="D182" s="63" t="s">
        <v>499</v>
      </c>
      <c r="E182" s="64">
        <v>1</v>
      </c>
      <c r="F182" s="64">
        <v>0</v>
      </c>
      <c r="G182" s="64">
        <f t="shared" ref="G182:G187" si="56">(U182+V182+W254+W182)*X182*12</f>
        <v>672600</v>
      </c>
      <c r="H182" s="64">
        <v>1</v>
      </c>
      <c r="I182" s="64">
        <v>1</v>
      </c>
      <c r="J182" s="64">
        <v>1</v>
      </c>
      <c r="K182" s="65" t="s">
        <v>69</v>
      </c>
      <c r="L182" s="65"/>
      <c r="M182" s="65" t="s">
        <v>69</v>
      </c>
      <c r="N182" s="64"/>
      <c r="O182" s="64"/>
      <c r="P182" s="64">
        <f t="shared" ref="P182:P187" si="57">(Y182-U182)*12*X182</f>
        <v>0</v>
      </c>
      <c r="Q182" s="64"/>
      <c r="R182" s="64"/>
      <c r="S182" s="64">
        <f t="shared" ref="S182:S187" si="58">G182+P182</f>
        <v>672600</v>
      </c>
      <c r="T182" s="300" t="s">
        <v>73</v>
      </c>
      <c r="U182" s="54">
        <v>44850</v>
      </c>
      <c r="V182" s="54">
        <v>5600</v>
      </c>
      <c r="W182" s="54">
        <v>5600</v>
      </c>
      <c r="X182" s="55">
        <v>1</v>
      </c>
      <c r="Y182" s="54">
        <v>44850</v>
      </c>
      <c r="Z182" s="54">
        <f t="shared" ref="Z182:Z187" si="59">(Y182-U182)</f>
        <v>0</v>
      </c>
      <c r="AA182" s="54"/>
      <c r="AB182" s="54"/>
      <c r="AC182" s="100"/>
    </row>
    <row r="183" spans="1:30" s="66" customFormat="1" x14ac:dyDescent="0.5">
      <c r="A183" s="61">
        <v>153</v>
      </c>
      <c r="B183" s="62" t="s">
        <v>669</v>
      </c>
      <c r="C183" s="63">
        <v>712082107002</v>
      </c>
      <c r="D183" s="63" t="s">
        <v>503</v>
      </c>
      <c r="E183" s="64">
        <v>1</v>
      </c>
      <c r="F183" s="64">
        <v>1</v>
      </c>
      <c r="G183" s="64">
        <f t="shared" si="56"/>
        <v>486960</v>
      </c>
      <c r="H183" s="64">
        <v>1</v>
      </c>
      <c r="I183" s="64">
        <v>1</v>
      </c>
      <c r="J183" s="64">
        <v>1</v>
      </c>
      <c r="K183" s="65" t="s">
        <v>69</v>
      </c>
      <c r="L183" s="65" t="s">
        <v>69</v>
      </c>
      <c r="M183" s="65" t="s">
        <v>69</v>
      </c>
      <c r="N183" s="64"/>
      <c r="O183" s="64"/>
      <c r="P183" s="64">
        <f t="shared" si="57"/>
        <v>14160</v>
      </c>
      <c r="Q183" s="64"/>
      <c r="R183" s="64"/>
      <c r="S183" s="64">
        <f t="shared" si="58"/>
        <v>501120</v>
      </c>
      <c r="T183" s="203" t="s">
        <v>670</v>
      </c>
      <c r="U183" s="54">
        <v>39080</v>
      </c>
      <c r="V183" s="54">
        <v>1500</v>
      </c>
      <c r="W183" s="54"/>
      <c r="X183" s="55">
        <v>1</v>
      </c>
      <c r="Y183" s="54">
        <v>40260</v>
      </c>
      <c r="Z183" s="54">
        <f t="shared" si="59"/>
        <v>1180</v>
      </c>
      <c r="AA183" s="54"/>
      <c r="AB183" s="54"/>
      <c r="AC183" s="100"/>
    </row>
    <row r="184" spans="1:30" s="66" customFormat="1" x14ac:dyDescent="0.5">
      <c r="A184" s="61">
        <v>154</v>
      </c>
      <c r="B184" s="62" t="s">
        <v>571</v>
      </c>
      <c r="C184" s="63">
        <v>712083101004</v>
      </c>
      <c r="D184" s="63" t="s">
        <v>506</v>
      </c>
      <c r="E184" s="64">
        <v>1</v>
      </c>
      <c r="F184" s="64">
        <v>1</v>
      </c>
      <c r="G184" s="64">
        <f t="shared" si="56"/>
        <v>308040</v>
      </c>
      <c r="H184" s="64">
        <v>1</v>
      </c>
      <c r="I184" s="64">
        <v>1</v>
      </c>
      <c r="J184" s="64">
        <v>1</v>
      </c>
      <c r="K184" s="65" t="s">
        <v>69</v>
      </c>
      <c r="L184" s="65" t="s">
        <v>69</v>
      </c>
      <c r="M184" s="65" t="s">
        <v>69</v>
      </c>
      <c r="N184" s="64"/>
      <c r="O184" s="64"/>
      <c r="P184" s="64">
        <f t="shared" si="57"/>
        <v>9960</v>
      </c>
      <c r="Q184" s="64"/>
      <c r="R184" s="64"/>
      <c r="S184" s="64">
        <f t="shared" si="58"/>
        <v>318000</v>
      </c>
      <c r="T184" s="203" t="s">
        <v>671</v>
      </c>
      <c r="U184" s="54">
        <v>25670</v>
      </c>
      <c r="V184" s="54"/>
      <c r="W184" s="54"/>
      <c r="X184" s="55">
        <v>1</v>
      </c>
      <c r="Y184" s="54">
        <v>26500</v>
      </c>
      <c r="Z184" s="54">
        <f t="shared" si="59"/>
        <v>830</v>
      </c>
      <c r="AA184" s="54"/>
      <c r="AB184" s="54"/>
      <c r="AC184" s="100"/>
    </row>
    <row r="185" spans="1:30" s="66" customFormat="1" x14ac:dyDescent="0.5">
      <c r="A185" s="61">
        <v>155</v>
      </c>
      <c r="B185" s="62" t="s">
        <v>672</v>
      </c>
      <c r="C185" s="63">
        <v>712083803001</v>
      </c>
      <c r="D185" s="63" t="s">
        <v>509</v>
      </c>
      <c r="E185" s="64">
        <v>1</v>
      </c>
      <c r="F185" s="64">
        <v>1</v>
      </c>
      <c r="G185" s="64">
        <f t="shared" si="56"/>
        <v>402720</v>
      </c>
      <c r="H185" s="64">
        <v>1</v>
      </c>
      <c r="I185" s="64">
        <v>1</v>
      </c>
      <c r="J185" s="64">
        <v>1</v>
      </c>
      <c r="K185" s="65" t="s">
        <v>69</v>
      </c>
      <c r="L185" s="65" t="s">
        <v>69</v>
      </c>
      <c r="M185" s="65" t="s">
        <v>69</v>
      </c>
      <c r="N185" s="64"/>
      <c r="O185" s="64"/>
      <c r="P185" s="64">
        <f t="shared" si="57"/>
        <v>13440</v>
      </c>
      <c r="Q185" s="64"/>
      <c r="R185" s="64"/>
      <c r="S185" s="64">
        <f t="shared" si="58"/>
        <v>416160</v>
      </c>
      <c r="T185" s="203" t="s">
        <v>673</v>
      </c>
      <c r="U185" s="54">
        <v>33560</v>
      </c>
      <c r="V185" s="54"/>
      <c r="W185" s="54"/>
      <c r="X185" s="55">
        <v>1</v>
      </c>
      <c r="Y185" s="54">
        <v>34680</v>
      </c>
      <c r="Z185" s="54">
        <f t="shared" si="59"/>
        <v>1120</v>
      </c>
      <c r="AA185" s="54"/>
      <c r="AB185" s="54"/>
      <c r="AC185" s="100"/>
    </row>
    <row r="186" spans="1:30" s="66" customFormat="1" x14ac:dyDescent="0.5">
      <c r="A186" s="61">
        <v>156</v>
      </c>
      <c r="B186" s="62" t="s">
        <v>516</v>
      </c>
      <c r="C186" s="63">
        <v>712084101012</v>
      </c>
      <c r="D186" s="63" t="s">
        <v>517</v>
      </c>
      <c r="E186" s="64">
        <v>1</v>
      </c>
      <c r="F186" s="64">
        <v>1</v>
      </c>
      <c r="G186" s="64">
        <f t="shared" si="56"/>
        <v>419880</v>
      </c>
      <c r="H186" s="64">
        <v>1</v>
      </c>
      <c r="I186" s="64">
        <v>1</v>
      </c>
      <c r="J186" s="64">
        <v>1</v>
      </c>
      <c r="K186" s="65" t="s">
        <v>69</v>
      </c>
      <c r="L186" s="65" t="s">
        <v>69</v>
      </c>
      <c r="M186" s="65" t="s">
        <v>69</v>
      </c>
      <c r="N186" s="64"/>
      <c r="O186" s="64"/>
      <c r="P186" s="64">
        <f t="shared" si="57"/>
        <v>6600</v>
      </c>
      <c r="Q186" s="64"/>
      <c r="R186" s="64"/>
      <c r="S186" s="64">
        <f t="shared" si="58"/>
        <v>426480</v>
      </c>
      <c r="T186" s="203" t="s">
        <v>674</v>
      </c>
      <c r="U186" s="54">
        <v>34990</v>
      </c>
      <c r="V186" s="54"/>
      <c r="W186" s="54"/>
      <c r="X186" s="55">
        <v>1</v>
      </c>
      <c r="Y186" s="54">
        <v>35540</v>
      </c>
      <c r="Z186" s="54">
        <f t="shared" si="59"/>
        <v>550</v>
      </c>
      <c r="AA186" s="54"/>
      <c r="AB186" s="54"/>
      <c r="AC186" s="100"/>
    </row>
    <row r="187" spans="1:30" s="66" customFormat="1" x14ac:dyDescent="0.5">
      <c r="A187" s="61">
        <v>157</v>
      </c>
      <c r="B187" s="62" t="s">
        <v>675</v>
      </c>
      <c r="C187" s="63">
        <v>712084201001</v>
      </c>
      <c r="D187" s="63" t="s">
        <v>517</v>
      </c>
      <c r="E187" s="64">
        <v>1</v>
      </c>
      <c r="F187" s="64">
        <v>1</v>
      </c>
      <c r="G187" s="64">
        <f t="shared" si="56"/>
        <v>369240</v>
      </c>
      <c r="H187" s="64">
        <v>1</v>
      </c>
      <c r="I187" s="64">
        <v>1</v>
      </c>
      <c r="J187" s="64">
        <v>1</v>
      </c>
      <c r="K187" s="65" t="s">
        <v>69</v>
      </c>
      <c r="L187" s="65" t="s">
        <v>69</v>
      </c>
      <c r="M187" s="65" t="s">
        <v>69</v>
      </c>
      <c r="N187" s="64"/>
      <c r="O187" s="64"/>
      <c r="P187" s="64">
        <f t="shared" si="57"/>
        <v>11880</v>
      </c>
      <c r="Q187" s="64"/>
      <c r="R187" s="64"/>
      <c r="S187" s="64">
        <f t="shared" si="58"/>
        <v>381120</v>
      </c>
      <c r="T187" s="203" t="s">
        <v>676</v>
      </c>
      <c r="U187" s="54">
        <v>30770</v>
      </c>
      <c r="V187" s="54"/>
      <c r="W187" s="54"/>
      <c r="X187" s="55">
        <v>1</v>
      </c>
      <c r="Y187" s="54">
        <v>31760</v>
      </c>
      <c r="Z187" s="54">
        <f t="shared" si="59"/>
        <v>990</v>
      </c>
      <c r="AA187" s="54"/>
      <c r="AB187" s="54"/>
      <c r="AC187" s="100"/>
    </row>
    <row r="188" spans="1:30" s="66" customFormat="1" x14ac:dyDescent="0.5">
      <c r="A188" s="70"/>
      <c r="B188" s="71" t="s">
        <v>62</v>
      </c>
      <c r="C188" s="72"/>
      <c r="D188" s="72"/>
      <c r="E188" s="73">
        <f>SUM(E182:E187)</f>
        <v>6</v>
      </c>
      <c r="F188" s="73">
        <f t="shared" ref="F188:P188" si="60">SUM(F182:F187)</f>
        <v>5</v>
      </c>
      <c r="G188" s="73">
        <f t="shared" si="60"/>
        <v>2659440</v>
      </c>
      <c r="H188" s="73">
        <f t="shared" si="60"/>
        <v>6</v>
      </c>
      <c r="I188" s="73">
        <f t="shared" si="60"/>
        <v>6</v>
      </c>
      <c r="J188" s="73">
        <f t="shared" si="60"/>
        <v>6</v>
      </c>
      <c r="K188" s="73">
        <f t="shared" si="60"/>
        <v>0</v>
      </c>
      <c r="L188" s="73">
        <f t="shared" si="60"/>
        <v>0</v>
      </c>
      <c r="M188" s="73">
        <f t="shared" si="60"/>
        <v>0</v>
      </c>
      <c r="N188" s="73">
        <f t="shared" si="60"/>
        <v>0</v>
      </c>
      <c r="O188" s="73">
        <f t="shared" si="60"/>
        <v>0</v>
      </c>
      <c r="P188" s="73">
        <f t="shared" si="60"/>
        <v>56040</v>
      </c>
      <c r="Q188" s="73">
        <f>SUM(Q182:Q187)</f>
        <v>0</v>
      </c>
      <c r="R188" s="73">
        <f>SUM(R182:R187)</f>
        <v>0</v>
      </c>
      <c r="S188" s="73">
        <f>SUM(S182:S187)</f>
        <v>2715480</v>
      </c>
      <c r="T188" s="74"/>
      <c r="U188" s="54"/>
      <c r="V188" s="54"/>
      <c r="W188" s="54"/>
      <c r="X188" s="55"/>
      <c r="Y188" s="54"/>
      <c r="Z188" s="54"/>
      <c r="AA188" s="54"/>
      <c r="AB188" s="54"/>
      <c r="AC188" s="100"/>
    </row>
    <row r="189" spans="1:30" s="66" customFormat="1" x14ac:dyDescent="0.5">
      <c r="A189" s="61"/>
      <c r="B189" s="67" t="s">
        <v>81</v>
      </c>
      <c r="C189" s="63"/>
      <c r="D189" s="63"/>
      <c r="E189" s="64"/>
      <c r="F189" s="64"/>
      <c r="G189" s="64"/>
      <c r="H189" s="64"/>
      <c r="I189" s="64"/>
      <c r="J189" s="64"/>
      <c r="K189" s="65"/>
      <c r="L189" s="65"/>
      <c r="M189" s="65"/>
      <c r="N189" s="64"/>
      <c r="O189" s="64"/>
      <c r="P189" s="64"/>
      <c r="Q189" s="64"/>
      <c r="R189" s="64"/>
      <c r="S189" s="64"/>
      <c r="T189" s="62"/>
      <c r="U189" s="54"/>
      <c r="V189" s="54"/>
      <c r="W189" s="54"/>
      <c r="X189" s="55"/>
      <c r="Y189" s="54"/>
      <c r="Z189" s="54"/>
      <c r="AA189" s="54"/>
      <c r="AB189" s="54"/>
      <c r="AC189" s="100"/>
    </row>
    <row r="190" spans="1:30" s="66" customFormat="1" x14ac:dyDescent="0.5">
      <c r="A190" s="61">
        <v>158</v>
      </c>
      <c r="B190" s="62" t="s">
        <v>350</v>
      </c>
      <c r="C190" s="63"/>
      <c r="D190" s="63"/>
      <c r="E190" s="64">
        <v>1</v>
      </c>
      <c r="F190" s="64">
        <v>1</v>
      </c>
      <c r="G190" s="64">
        <f>(U190+V190+W261+W190)*X190*12</f>
        <v>198720</v>
      </c>
      <c r="H190" s="64">
        <v>1</v>
      </c>
      <c r="I190" s="64">
        <v>1</v>
      </c>
      <c r="J190" s="64">
        <v>1</v>
      </c>
      <c r="K190" s="65" t="s">
        <v>69</v>
      </c>
      <c r="L190" s="65" t="s">
        <v>69</v>
      </c>
      <c r="M190" s="65" t="s">
        <v>69</v>
      </c>
      <c r="N190" s="64"/>
      <c r="O190" s="64"/>
      <c r="P190" s="64">
        <f>(Y190-U190)*12*X190</f>
        <v>8040</v>
      </c>
      <c r="Q190" s="64"/>
      <c r="R190" s="64"/>
      <c r="S190" s="64">
        <f>G190+P190</f>
        <v>206760</v>
      </c>
      <c r="T190" s="203" t="s">
        <v>678</v>
      </c>
      <c r="U190" s="54">
        <v>16560</v>
      </c>
      <c r="V190" s="54"/>
      <c r="W190" s="54"/>
      <c r="X190" s="55">
        <v>1</v>
      </c>
      <c r="Y190" s="54">
        <f>U190+AB190</f>
        <v>17230</v>
      </c>
      <c r="Z190" s="54">
        <f>(Y190-U190)</f>
        <v>670</v>
      </c>
      <c r="AA190" s="54">
        <f>U190*4/100</f>
        <v>662.4</v>
      </c>
      <c r="AB190" s="54">
        <v>670</v>
      </c>
      <c r="AC190" s="100"/>
    </row>
    <row r="191" spans="1:30" s="66" customFormat="1" x14ac:dyDescent="0.5">
      <c r="A191" s="61">
        <v>159</v>
      </c>
      <c r="B191" s="62" t="s">
        <v>97</v>
      </c>
      <c r="C191" s="63"/>
      <c r="D191" s="63"/>
      <c r="E191" s="64">
        <v>1</v>
      </c>
      <c r="F191" s="64">
        <v>0</v>
      </c>
      <c r="G191" s="64">
        <f>(U191+V191+W262+W191)*X191*12</f>
        <v>112800</v>
      </c>
      <c r="H191" s="64">
        <v>1</v>
      </c>
      <c r="I191" s="64">
        <v>1</v>
      </c>
      <c r="J191" s="64">
        <v>1</v>
      </c>
      <c r="K191" s="65" t="s">
        <v>69</v>
      </c>
      <c r="L191" s="65" t="s">
        <v>69</v>
      </c>
      <c r="M191" s="65" t="s">
        <v>69</v>
      </c>
      <c r="N191" s="64"/>
      <c r="O191" s="64"/>
      <c r="P191" s="64">
        <f>(Y191-U191)*12*X191</f>
        <v>4560</v>
      </c>
      <c r="Q191" s="64"/>
      <c r="R191" s="64"/>
      <c r="S191" s="64">
        <f>G191+P191</f>
        <v>117360</v>
      </c>
      <c r="T191" s="301" t="s">
        <v>73</v>
      </c>
      <c r="U191" s="54">
        <v>9400</v>
      </c>
      <c r="V191" s="54"/>
      <c r="W191" s="54"/>
      <c r="X191" s="55">
        <v>1</v>
      </c>
      <c r="Y191" s="54">
        <f>U191+AB191</f>
        <v>9780</v>
      </c>
      <c r="Z191" s="54">
        <f>(Y191-U191)</f>
        <v>380</v>
      </c>
      <c r="AA191" s="54">
        <f>U191*4/100</f>
        <v>376</v>
      </c>
      <c r="AB191" s="54">
        <v>380</v>
      </c>
      <c r="AC191" s="100"/>
    </row>
    <row r="192" spans="1:30" s="66" customFormat="1" x14ac:dyDescent="0.5">
      <c r="A192" s="61">
        <v>160</v>
      </c>
      <c r="B192" s="62" t="s">
        <v>389</v>
      </c>
      <c r="C192" s="63"/>
      <c r="D192" s="63"/>
      <c r="E192" s="64">
        <v>1</v>
      </c>
      <c r="F192" s="64">
        <v>1</v>
      </c>
      <c r="G192" s="64">
        <f>(U192+V192+W263+W192)*X192*12</f>
        <v>180000</v>
      </c>
      <c r="H192" s="64">
        <v>1</v>
      </c>
      <c r="I192" s="64">
        <v>1</v>
      </c>
      <c r="J192" s="64">
        <v>1</v>
      </c>
      <c r="K192" s="65" t="s">
        <v>69</v>
      </c>
      <c r="L192" s="65"/>
      <c r="M192" s="65" t="s">
        <v>69</v>
      </c>
      <c r="N192" s="64"/>
      <c r="O192" s="64"/>
      <c r="P192" s="64">
        <f>(Y192-U192)*12*X192</f>
        <v>7200</v>
      </c>
      <c r="Q192" s="64"/>
      <c r="R192" s="64"/>
      <c r="S192" s="64">
        <f>G192+P192</f>
        <v>187200</v>
      </c>
      <c r="T192" s="203" t="s">
        <v>677</v>
      </c>
      <c r="U192" s="54">
        <v>15000</v>
      </c>
      <c r="V192" s="54"/>
      <c r="W192" s="54"/>
      <c r="X192" s="55">
        <v>1</v>
      </c>
      <c r="Y192" s="54">
        <f>U192+AB192</f>
        <v>15600</v>
      </c>
      <c r="Z192" s="54">
        <f>(Y192-U192)</f>
        <v>600</v>
      </c>
      <c r="AA192" s="54">
        <f>U192*4/100</f>
        <v>600</v>
      </c>
      <c r="AB192" s="54">
        <v>600</v>
      </c>
      <c r="AC192" s="100"/>
      <c r="AD192" s="296"/>
    </row>
    <row r="193" spans="1:30" s="66" customFormat="1" x14ac:dyDescent="0.5">
      <c r="A193" s="61">
        <v>161</v>
      </c>
      <c r="B193" s="62" t="s">
        <v>110</v>
      </c>
      <c r="C193" s="63"/>
      <c r="D193" s="63"/>
      <c r="E193" s="64">
        <v>1</v>
      </c>
      <c r="F193" s="64">
        <v>1</v>
      </c>
      <c r="G193" s="64">
        <f>(U193+V193+W260+W193)*X193*12</f>
        <v>108000</v>
      </c>
      <c r="H193" s="64">
        <v>1</v>
      </c>
      <c r="I193" s="64">
        <v>1</v>
      </c>
      <c r="J193" s="64">
        <v>1</v>
      </c>
      <c r="K193" s="65" t="s">
        <v>69</v>
      </c>
      <c r="L193" s="65"/>
      <c r="M193" s="65" t="s">
        <v>69</v>
      </c>
      <c r="N193" s="64"/>
      <c r="O193" s="64"/>
      <c r="P193" s="64">
        <f t="shared" ref="P193:P196" si="61">(Y193-U193)*12*X193</f>
        <v>0</v>
      </c>
      <c r="Q193" s="64"/>
      <c r="R193" s="64"/>
      <c r="S193" s="64">
        <f t="shared" ref="S193:S196" si="62">G193+P193</f>
        <v>108000</v>
      </c>
      <c r="T193" s="203" t="s">
        <v>613</v>
      </c>
      <c r="U193" s="54">
        <v>9000</v>
      </c>
      <c r="V193" s="54"/>
      <c r="W193" s="54"/>
      <c r="X193" s="55">
        <v>1</v>
      </c>
      <c r="Y193" s="54">
        <v>9000</v>
      </c>
      <c r="Z193" s="54">
        <f t="shared" ref="Z193:Z196" si="63">(Y193-U193)</f>
        <v>0</v>
      </c>
      <c r="AA193" s="54"/>
      <c r="AB193" s="54"/>
      <c r="AC193" s="100"/>
      <c r="AD193" s="240"/>
    </row>
    <row r="194" spans="1:30" s="66" customFormat="1" x14ac:dyDescent="0.5">
      <c r="A194" s="61">
        <v>162</v>
      </c>
      <c r="B194" s="62" t="s">
        <v>110</v>
      </c>
      <c r="C194" s="63"/>
      <c r="D194" s="63"/>
      <c r="E194" s="64">
        <v>1</v>
      </c>
      <c r="F194" s="64">
        <v>1</v>
      </c>
      <c r="G194" s="64">
        <f>(U194+V194+W261+W194)*X194*12</f>
        <v>108000</v>
      </c>
      <c r="H194" s="64">
        <v>1</v>
      </c>
      <c r="I194" s="64">
        <v>1</v>
      </c>
      <c r="J194" s="64">
        <v>1</v>
      </c>
      <c r="K194" s="65" t="s">
        <v>69</v>
      </c>
      <c r="L194" s="65" t="s">
        <v>69</v>
      </c>
      <c r="M194" s="65" t="s">
        <v>69</v>
      </c>
      <c r="N194" s="64"/>
      <c r="O194" s="64"/>
      <c r="P194" s="64">
        <f t="shared" si="61"/>
        <v>0</v>
      </c>
      <c r="Q194" s="64"/>
      <c r="R194" s="64"/>
      <c r="S194" s="64">
        <f t="shared" si="62"/>
        <v>108000</v>
      </c>
      <c r="T194" s="290" t="s">
        <v>681</v>
      </c>
      <c r="U194" s="54">
        <v>9000</v>
      </c>
      <c r="V194" s="54"/>
      <c r="W194" s="54"/>
      <c r="X194" s="55">
        <v>1</v>
      </c>
      <c r="Y194" s="54">
        <v>9000</v>
      </c>
      <c r="Z194" s="54">
        <f t="shared" si="63"/>
        <v>0</v>
      </c>
      <c r="AA194" s="54"/>
      <c r="AB194" s="54"/>
      <c r="AC194" s="100"/>
      <c r="AD194" s="293"/>
    </row>
    <row r="195" spans="1:30" s="66" customFormat="1" x14ac:dyDescent="0.5">
      <c r="A195" s="61">
        <v>163</v>
      </c>
      <c r="B195" s="62" t="s">
        <v>110</v>
      </c>
      <c r="C195" s="63"/>
      <c r="D195" s="63"/>
      <c r="E195" s="64">
        <v>1</v>
      </c>
      <c r="F195" s="64">
        <v>1</v>
      </c>
      <c r="G195" s="64">
        <f>(U195+V195+W262+W195)*X195*12</f>
        <v>108000</v>
      </c>
      <c r="H195" s="64">
        <v>1</v>
      </c>
      <c r="I195" s="64">
        <v>1</v>
      </c>
      <c r="J195" s="64">
        <v>1</v>
      </c>
      <c r="K195" s="65" t="s">
        <v>69</v>
      </c>
      <c r="L195" s="65" t="s">
        <v>69</v>
      </c>
      <c r="M195" s="65" t="s">
        <v>69</v>
      </c>
      <c r="N195" s="64"/>
      <c r="O195" s="64"/>
      <c r="P195" s="64">
        <f t="shared" si="61"/>
        <v>0</v>
      </c>
      <c r="Q195" s="64"/>
      <c r="R195" s="64"/>
      <c r="S195" s="64">
        <f t="shared" si="62"/>
        <v>108000</v>
      </c>
      <c r="T195" s="203" t="s">
        <v>679</v>
      </c>
      <c r="U195" s="54">
        <v>9000</v>
      </c>
      <c r="V195" s="54"/>
      <c r="W195" s="54"/>
      <c r="X195" s="55">
        <v>1</v>
      </c>
      <c r="Y195" s="54">
        <v>9000</v>
      </c>
      <c r="Z195" s="54">
        <f t="shared" si="63"/>
        <v>0</v>
      </c>
      <c r="AA195" s="54"/>
      <c r="AB195" s="54"/>
      <c r="AC195" s="100"/>
      <c r="AD195" s="293"/>
    </row>
    <row r="196" spans="1:30" s="66" customFormat="1" x14ac:dyDescent="0.5">
      <c r="A196" s="61">
        <v>164</v>
      </c>
      <c r="B196" s="62" t="s">
        <v>110</v>
      </c>
      <c r="C196" s="63"/>
      <c r="D196" s="63"/>
      <c r="E196" s="64">
        <v>1</v>
      </c>
      <c r="F196" s="64">
        <v>1</v>
      </c>
      <c r="G196" s="64">
        <f>(U196+V196+W262+W196)*X196*12</f>
        <v>108000</v>
      </c>
      <c r="H196" s="64">
        <v>1</v>
      </c>
      <c r="I196" s="64">
        <v>1</v>
      </c>
      <c r="J196" s="64">
        <v>1</v>
      </c>
      <c r="K196" s="65" t="s">
        <v>69</v>
      </c>
      <c r="L196" s="65" t="s">
        <v>69</v>
      </c>
      <c r="M196" s="65" t="s">
        <v>69</v>
      </c>
      <c r="N196" s="64"/>
      <c r="O196" s="64"/>
      <c r="P196" s="64">
        <f t="shared" si="61"/>
        <v>0</v>
      </c>
      <c r="Q196" s="64"/>
      <c r="R196" s="64"/>
      <c r="S196" s="64">
        <f t="shared" si="62"/>
        <v>108000</v>
      </c>
      <c r="T196" s="290" t="s">
        <v>900</v>
      </c>
      <c r="U196" s="54">
        <v>9000</v>
      </c>
      <c r="V196" s="54"/>
      <c r="W196" s="54"/>
      <c r="X196" s="55">
        <v>1</v>
      </c>
      <c r="Y196" s="54">
        <v>9000</v>
      </c>
      <c r="Z196" s="54">
        <f t="shared" si="63"/>
        <v>0</v>
      </c>
      <c r="AA196" s="54"/>
      <c r="AB196" s="54"/>
      <c r="AC196" s="100"/>
      <c r="AD196" s="299"/>
    </row>
    <row r="197" spans="1:30" s="66" customFormat="1" x14ac:dyDescent="0.5">
      <c r="A197" s="61">
        <v>165</v>
      </c>
      <c r="B197" s="62" t="s">
        <v>110</v>
      </c>
      <c r="C197" s="63"/>
      <c r="D197" s="63"/>
      <c r="E197" s="64">
        <v>1</v>
      </c>
      <c r="F197" s="64">
        <v>0</v>
      </c>
      <c r="G197" s="64">
        <f>(U197+V197+W263+W197)*X197*12</f>
        <v>108000</v>
      </c>
      <c r="H197" s="64">
        <v>1</v>
      </c>
      <c r="I197" s="64">
        <v>1</v>
      </c>
      <c r="J197" s="64">
        <v>1</v>
      </c>
      <c r="K197" s="65" t="s">
        <v>69</v>
      </c>
      <c r="L197" s="65"/>
      <c r="M197" s="65" t="s">
        <v>69</v>
      </c>
      <c r="N197" s="64"/>
      <c r="O197" s="64"/>
      <c r="P197" s="64">
        <f>(Y197-U197)*12*X197</f>
        <v>0</v>
      </c>
      <c r="Q197" s="64"/>
      <c r="R197" s="64"/>
      <c r="S197" s="64">
        <f>G197+P197</f>
        <v>108000</v>
      </c>
      <c r="T197" s="300" t="s">
        <v>73</v>
      </c>
      <c r="U197" s="54">
        <v>9000</v>
      </c>
      <c r="V197" s="54"/>
      <c r="W197" s="54"/>
      <c r="X197" s="55">
        <v>1</v>
      </c>
      <c r="Y197" s="54">
        <v>9000</v>
      </c>
      <c r="Z197" s="54">
        <f>(Y197-U197)</f>
        <v>0</v>
      </c>
      <c r="AA197" s="54"/>
      <c r="AB197" s="54"/>
      <c r="AC197" s="100"/>
      <c r="AD197" s="298"/>
    </row>
    <row r="198" spans="1:30" s="66" customFormat="1" x14ac:dyDescent="0.5">
      <c r="A198" s="70"/>
      <c r="B198" s="71" t="s">
        <v>62</v>
      </c>
      <c r="C198" s="72"/>
      <c r="D198" s="72"/>
      <c r="E198" s="73">
        <f>SUM(E190:E197)</f>
        <v>8</v>
      </c>
      <c r="F198" s="73">
        <f t="shared" ref="F198:S198" si="64">SUM(F190:F197)</f>
        <v>6</v>
      </c>
      <c r="G198" s="73">
        <f>SUM(G190:G197)</f>
        <v>1031520</v>
      </c>
      <c r="H198" s="73">
        <f t="shared" si="64"/>
        <v>8</v>
      </c>
      <c r="I198" s="73">
        <f t="shared" si="64"/>
        <v>8</v>
      </c>
      <c r="J198" s="73">
        <f t="shared" si="64"/>
        <v>8</v>
      </c>
      <c r="K198" s="73">
        <f t="shared" si="64"/>
        <v>0</v>
      </c>
      <c r="L198" s="73">
        <f t="shared" si="64"/>
        <v>0</v>
      </c>
      <c r="M198" s="73">
        <f t="shared" si="64"/>
        <v>0</v>
      </c>
      <c r="N198" s="73">
        <f t="shared" si="64"/>
        <v>0</v>
      </c>
      <c r="O198" s="73">
        <f t="shared" si="64"/>
        <v>0</v>
      </c>
      <c r="P198" s="73">
        <f t="shared" si="64"/>
        <v>19800</v>
      </c>
      <c r="Q198" s="73">
        <f t="shared" si="64"/>
        <v>0</v>
      </c>
      <c r="R198" s="73">
        <f t="shared" si="64"/>
        <v>0</v>
      </c>
      <c r="S198" s="73">
        <f t="shared" si="64"/>
        <v>1051320</v>
      </c>
      <c r="T198" s="74"/>
      <c r="U198" s="54"/>
      <c r="V198" s="54"/>
      <c r="W198" s="54"/>
      <c r="X198" s="55"/>
      <c r="Y198" s="54"/>
      <c r="Z198" s="54"/>
      <c r="AA198" s="54"/>
      <c r="AB198" s="54"/>
      <c r="AC198" s="100"/>
      <c r="AD198" s="296"/>
    </row>
    <row r="199" spans="1:30" s="66" customFormat="1" x14ac:dyDescent="0.5">
      <c r="A199" s="61"/>
      <c r="B199" s="67" t="s">
        <v>358</v>
      </c>
      <c r="C199" s="63"/>
      <c r="D199" s="63"/>
      <c r="E199" s="64"/>
      <c r="F199" s="64"/>
      <c r="G199" s="64"/>
      <c r="H199" s="64"/>
      <c r="I199" s="64"/>
      <c r="J199" s="64"/>
      <c r="K199" s="65"/>
      <c r="L199" s="65"/>
      <c r="M199" s="65"/>
      <c r="N199" s="64"/>
      <c r="O199" s="64"/>
      <c r="P199" s="64"/>
      <c r="Q199" s="64"/>
      <c r="R199" s="64"/>
      <c r="S199" s="64"/>
      <c r="T199" s="62"/>
      <c r="U199" s="54"/>
      <c r="V199" s="54"/>
      <c r="W199" s="54"/>
      <c r="X199" s="55"/>
      <c r="Y199" s="54"/>
      <c r="Z199" s="54"/>
      <c r="AA199" s="54"/>
      <c r="AB199" s="54"/>
      <c r="AC199" s="100"/>
    </row>
    <row r="200" spans="1:30" s="66" customFormat="1" x14ac:dyDescent="0.5">
      <c r="A200" s="61">
        <v>166</v>
      </c>
      <c r="B200" s="75" t="s">
        <v>682</v>
      </c>
      <c r="C200" s="63">
        <v>712112105002</v>
      </c>
      <c r="D200" s="63" t="s">
        <v>503</v>
      </c>
      <c r="E200" s="64">
        <v>1</v>
      </c>
      <c r="F200" s="64">
        <v>0</v>
      </c>
      <c r="G200" s="64">
        <f>(U200+V200+W267+W200)*X200*12</f>
        <v>435600</v>
      </c>
      <c r="H200" s="64">
        <v>1</v>
      </c>
      <c r="I200" s="64">
        <v>1</v>
      </c>
      <c r="J200" s="64">
        <v>1</v>
      </c>
      <c r="K200" s="65" t="s">
        <v>69</v>
      </c>
      <c r="L200" s="65"/>
      <c r="M200" s="65" t="s">
        <v>69</v>
      </c>
      <c r="N200" s="64"/>
      <c r="O200" s="64"/>
      <c r="P200" s="64">
        <f t="shared" ref="P200:P209" si="65">(Y200-U200)*12*X200</f>
        <v>0</v>
      </c>
      <c r="Q200" s="64"/>
      <c r="R200" s="64"/>
      <c r="S200" s="64">
        <f t="shared" ref="S200:S209" si="66">G200+P200</f>
        <v>435600</v>
      </c>
      <c r="T200" s="300" t="s">
        <v>73</v>
      </c>
      <c r="U200" s="54">
        <v>32800</v>
      </c>
      <c r="V200" s="54">
        <v>3500</v>
      </c>
      <c r="W200" s="54"/>
      <c r="X200" s="55">
        <v>1</v>
      </c>
      <c r="Y200" s="54">
        <v>32800</v>
      </c>
      <c r="Z200" s="54">
        <f t="shared" ref="Z200:Z209" si="67">(Y200-U200)</f>
        <v>0</v>
      </c>
      <c r="AA200" s="54"/>
      <c r="AB200" s="54"/>
      <c r="AC200" s="100"/>
    </row>
    <row r="201" spans="1:30" s="66" customFormat="1" x14ac:dyDescent="0.5">
      <c r="A201" s="61">
        <v>167</v>
      </c>
      <c r="B201" s="75" t="s">
        <v>682</v>
      </c>
      <c r="C201" s="63">
        <v>712112105001</v>
      </c>
      <c r="D201" s="63" t="s">
        <v>503</v>
      </c>
      <c r="E201" s="64">
        <v>1</v>
      </c>
      <c r="F201" s="64">
        <v>0</v>
      </c>
      <c r="G201" s="64">
        <f>(U201+V201+W268+W201)*X201*12</f>
        <v>411600</v>
      </c>
      <c r="H201" s="64">
        <v>1</v>
      </c>
      <c r="I201" s="64">
        <v>1</v>
      </c>
      <c r="J201" s="64">
        <v>1</v>
      </c>
      <c r="K201" s="65" t="s">
        <v>69</v>
      </c>
      <c r="L201" s="65"/>
      <c r="M201" s="65" t="s">
        <v>69</v>
      </c>
      <c r="N201" s="64"/>
      <c r="O201" s="64"/>
      <c r="P201" s="64">
        <f t="shared" si="65"/>
        <v>0</v>
      </c>
      <c r="Q201" s="64"/>
      <c r="R201" s="64"/>
      <c r="S201" s="64">
        <f t="shared" si="66"/>
        <v>411600</v>
      </c>
      <c r="T201" s="300" t="s">
        <v>73</v>
      </c>
      <c r="U201" s="54">
        <v>32800</v>
      </c>
      <c r="V201" s="54">
        <v>1500</v>
      </c>
      <c r="W201" s="54"/>
      <c r="X201" s="55">
        <v>1</v>
      </c>
      <c r="Y201" s="54">
        <v>32800</v>
      </c>
      <c r="Z201" s="54">
        <f t="shared" si="67"/>
        <v>0</v>
      </c>
      <c r="AA201" s="54"/>
      <c r="AB201" s="54"/>
      <c r="AC201" s="100"/>
    </row>
    <row r="202" spans="1:30" s="66" customFormat="1" x14ac:dyDescent="0.5">
      <c r="A202" s="61">
        <v>168</v>
      </c>
      <c r="B202" s="62" t="s">
        <v>516</v>
      </c>
      <c r="C202" s="63">
        <v>712114101013</v>
      </c>
      <c r="D202" s="63" t="s">
        <v>517</v>
      </c>
      <c r="E202" s="64">
        <v>1</v>
      </c>
      <c r="F202" s="64">
        <v>1</v>
      </c>
      <c r="G202" s="64">
        <f>(U202+V202+W269+W202)*X202*12</f>
        <v>249360</v>
      </c>
      <c r="H202" s="64">
        <v>1</v>
      </c>
      <c r="I202" s="64">
        <v>1</v>
      </c>
      <c r="J202" s="64">
        <v>1</v>
      </c>
      <c r="K202" s="65" t="s">
        <v>69</v>
      </c>
      <c r="L202" s="65" t="s">
        <v>69</v>
      </c>
      <c r="M202" s="65" t="s">
        <v>69</v>
      </c>
      <c r="N202" s="64"/>
      <c r="O202" s="64"/>
      <c r="P202" s="64">
        <f t="shared" si="65"/>
        <v>10080</v>
      </c>
      <c r="Q202" s="64"/>
      <c r="R202" s="64"/>
      <c r="S202" s="64">
        <f t="shared" si="66"/>
        <v>259440</v>
      </c>
      <c r="T202" s="203" t="s">
        <v>683</v>
      </c>
      <c r="U202" s="54">
        <v>20780</v>
      </c>
      <c r="V202" s="54"/>
      <c r="W202" s="54"/>
      <c r="X202" s="55">
        <v>1</v>
      </c>
      <c r="Y202" s="54">
        <v>21620</v>
      </c>
      <c r="Z202" s="54">
        <f t="shared" si="67"/>
        <v>840</v>
      </c>
      <c r="AA202" s="54"/>
      <c r="AB202" s="54"/>
      <c r="AC202" s="100"/>
    </row>
    <row r="203" spans="1:30" s="66" customFormat="1" x14ac:dyDescent="0.5">
      <c r="A203" s="61">
        <v>169</v>
      </c>
      <c r="B203" s="62" t="s">
        <v>684</v>
      </c>
      <c r="C203" s="63">
        <v>712113801002</v>
      </c>
      <c r="D203" s="63" t="s">
        <v>509</v>
      </c>
      <c r="E203" s="64">
        <v>1</v>
      </c>
      <c r="F203" s="64">
        <v>1</v>
      </c>
      <c r="G203" s="64">
        <f t="shared" ref="G203:G209" si="68">(U203+V203+W271+W203)*X203*12</f>
        <v>402720</v>
      </c>
      <c r="H203" s="64">
        <v>1</v>
      </c>
      <c r="I203" s="64">
        <v>1</v>
      </c>
      <c r="J203" s="64">
        <v>1</v>
      </c>
      <c r="K203" s="65" t="s">
        <v>69</v>
      </c>
      <c r="L203" s="65" t="s">
        <v>69</v>
      </c>
      <c r="M203" s="65" t="s">
        <v>69</v>
      </c>
      <c r="N203" s="64"/>
      <c r="O203" s="64"/>
      <c r="P203" s="64">
        <f t="shared" si="65"/>
        <v>13440</v>
      </c>
      <c r="Q203" s="64"/>
      <c r="R203" s="64"/>
      <c r="S203" s="64">
        <f t="shared" si="66"/>
        <v>416160</v>
      </c>
      <c r="T203" s="203" t="s">
        <v>685</v>
      </c>
      <c r="U203" s="54">
        <v>33560</v>
      </c>
      <c r="V203" s="54"/>
      <c r="W203" s="54"/>
      <c r="X203" s="55">
        <v>1</v>
      </c>
      <c r="Y203" s="54">
        <v>34680</v>
      </c>
      <c r="Z203" s="54">
        <f t="shared" si="67"/>
        <v>1120</v>
      </c>
      <c r="AA203" s="54"/>
      <c r="AB203" s="54"/>
      <c r="AC203" s="100"/>
    </row>
    <row r="204" spans="1:30" s="66" customFormat="1" x14ac:dyDescent="0.5">
      <c r="A204" s="61">
        <v>170</v>
      </c>
      <c r="B204" s="62" t="s">
        <v>684</v>
      </c>
      <c r="C204" s="63">
        <v>712113801003</v>
      </c>
      <c r="D204" s="63" t="s">
        <v>509</v>
      </c>
      <c r="E204" s="64">
        <v>1</v>
      </c>
      <c r="F204" s="64">
        <v>1</v>
      </c>
      <c r="G204" s="64">
        <f t="shared" si="68"/>
        <v>356160</v>
      </c>
      <c r="H204" s="64">
        <v>1</v>
      </c>
      <c r="I204" s="64">
        <v>1</v>
      </c>
      <c r="J204" s="64">
        <v>1</v>
      </c>
      <c r="K204" s="65" t="s">
        <v>69</v>
      </c>
      <c r="L204" s="65" t="s">
        <v>69</v>
      </c>
      <c r="M204" s="65" t="s">
        <v>69</v>
      </c>
      <c r="N204" s="64"/>
      <c r="O204" s="64"/>
      <c r="P204" s="64">
        <f t="shared" si="65"/>
        <v>13320</v>
      </c>
      <c r="Q204" s="64"/>
      <c r="R204" s="64"/>
      <c r="S204" s="64">
        <f t="shared" si="66"/>
        <v>369480</v>
      </c>
      <c r="T204" s="203" t="s">
        <v>686</v>
      </c>
      <c r="U204" s="54">
        <v>29680</v>
      </c>
      <c r="V204" s="54"/>
      <c r="W204" s="54"/>
      <c r="X204" s="55">
        <v>1</v>
      </c>
      <c r="Y204" s="54">
        <v>30790</v>
      </c>
      <c r="Z204" s="54">
        <f t="shared" si="67"/>
        <v>1110</v>
      </c>
      <c r="AA204" s="54"/>
      <c r="AB204" s="54"/>
      <c r="AC204" s="100"/>
    </row>
    <row r="205" spans="1:30" s="66" customFormat="1" x14ac:dyDescent="0.5">
      <c r="A205" s="61">
        <v>171</v>
      </c>
      <c r="B205" s="62" t="s">
        <v>684</v>
      </c>
      <c r="C205" s="63">
        <v>712113801004</v>
      </c>
      <c r="D205" s="63" t="s">
        <v>509</v>
      </c>
      <c r="E205" s="64">
        <v>1</v>
      </c>
      <c r="F205" s="64">
        <v>1</v>
      </c>
      <c r="G205" s="64">
        <f t="shared" si="68"/>
        <v>336360</v>
      </c>
      <c r="H205" s="64">
        <v>1</v>
      </c>
      <c r="I205" s="64">
        <v>1</v>
      </c>
      <c r="J205" s="64">
        <v>1</v>
      </c>
      <c r="K205" s="65" t="s">
        <v>69</v>
      </c>
      <c r="L205" s="65" t="s">
        <v>69</v>
      </c>
      <c r="M205" s="65" t="s">
        <v>69</v>
      </c>
      <c r="N205" s="64"/>
      <c r="O205" s="64"/>
      <c r="P205" s="64">
        <f t="shared" si="65"/>
        <v>12960</v>
      </c>
      <c r="Q205" s="64"/>
      <c r="R205" s="64"/>
      <c r="S205" s="64">
        <f t="shared" si="66"/>
        <v>349320</v>
      </c>
      <c r="T205" s="203" t="s">
        <v>687</v>
      </c>
      <c r="U205" s="54">
        <v>28030</v>
      </c>
      <c r="V205" s="54"/>
      <c r="W205" s="54"/>
      <c r="X205" s="55">
        <v>1</v>
      </c>
      <c r="Y205" s="54">
        <v>29110</v>
      </c>
      <c r="Z205" s="54">
        <f t="shared" si="67"/>
        <v>1080</v>
      </c>
      <c r="AA205" s="54"/>
      <c r="AB205" s="54"/>
      <c r="AC205" s="100"/>
    </row>
    <row r="206" spans="1:30" s="66" customFormat="1" x14ac:dyDescent="0.5">
      <c r="A206" s="61">
        <v>172</v>
      </c>
      <c r="B206" s="77" t="s">
        <v>688</v>
      </c>
      <c r="C206" s="63">
        <v>712114801001</v>
      </c>
      <c r="D206" s="63" t="s">
        <v>517</v>
      </c>
      <c r="E206" s="64">
        <v>1</v>
      </c>
      <c r="F206" s="64">
        <v>1</v>
      </c>
      <c r="G206" s="64">
        <f t="shared" si="68"/>
        <v>275040</v>
      </c>
      <c r="H206" s="64">
        <v>1</v>
      </c>
      <c r="I206" s="64">
        <v>1</v>
      </c>
      <c r="J206" s="64">
        <v>1</v>
      </c>
      <c r="K206" s="65" t="s">
        <v>69</v>
      </c>
      <c r="L206" s="65" t="s">
        <v>69</v>
      </c>
      <c r="M206" s="65" t="s">
        <v>69</v>
      </c>
      <c r="N206" s="64"/>
      <c r="O206" s="64"/>
      <c r="P206" s="64">
        <f t="shared" si="65"/>
        <v>10800</v>
      </c>
      <c r="Q206" s="64"/>
      <c r="R206" s="64"/>
      <c r="S206" s="64">
        <f t="shared" si="66"/>
        <v>285840</v>
      </c>
      <c r="T206" s="203" t="s">
        <v>689</v>
      </c>
      <c r="U206" s="54">
        <v>22920</v>
      </c>
      <c r="V206" s="54"/>
      <c r="W206" s="54"/>
      <c r="X206" s="55">
        <v>1</v>
      </c>
      <c r="Y206" s="54">
        <v>23820</v>
      </c>
      <c r="Z206" s="54">
        <f t="shared" si="67"/>
        <v>900</v>
      </c>
      <c r="AA206" s="54"/>
      <c r="AB206" s="54"/>
      <c r="AC206" s="100"/>
    </row>
    <row r="207" spans="1:30" s="66" customFormat="1" x14ac:dyDescent="0.5">
      <c r="A207" s="61">
        <v>173</v>
      </c>
      <c r="B207" s="77" t="s">
        <v>688</v>
      </c>
      <c r="C207" s="63">
        <v>712114801002</v>
      </c>
      <c r="D207" s="63" t="s">
        <v>517</v>
      </c>
      <c r="E207" s="64">
        <v>1</v>
      </c>
      <c r="F207" s="64">
        <v>1</v>
      </c>
      <c r="G207" s="64">
        <f t="shared" si="68"/>
        <v>230400</v>
      </c>
      <c r="H207" s="64">
        <v>1</v>
      </c>
      <c r="I207" s="64">
        <v>1</v>
      </c>
      <c r="J207" s="64">
        <v>1</v>
      </c>
      <c r="K207" s="65" t="s">
        <v>69</v>
      </c>
      <c r="L207" s="65" t="s">
        <v>69</v>
      </c>
      <c r="M207" s="65" t="s">
        <v>69</v>
      </c>
      <c r="N207" s="64"/>
      <c r="O207" s="64"/>
      <c r="P207" s="64">
        <f t="shared" si="65"/>
        <v>9240</v>
      </c>
      <c r="Q207" s="64"/>
      <c r="R207" s="64"/>
      <c r="S207" s="64">
        <f t="shared" si="66"/>
        <v>239640</v>
      </c>
      <c r="T207" s="203" t="s">
        <v>690</v>
      </c>
      <c r="U207" s="54">
        <v>19200</v>
      </c>
      <c r="V207" s="54"/>
      <c r="W207" s="54"/>
      <c r="X207" s="55">
        <v>1</v>
      </c>
      <c r="Y207" s="54">
        <v>19970</v>
      </c>
      <c r="Z207" s="54">
        <f t="shared" si="67"/>
        <v>770</v>
      </c>
      <c r="AA207" s="54"/>
      <c r="AB207" s="54"/>
      <c r="AC207" s="100"/>
    </row>
    <row r="208" spans="1:30" s="66" customFormat="1" x14ac:dyDescent="0.5">
      <c r="A208" s="61">
        <v>174</v>
      </c>
      <c r="B208" s="77" t="s">
        <v>688</v>
      </c>
      <c r="C208" s="63">
        <v>712114801003</v>
      </c>
      <c r="D208" s="63" t="s">
        <v>517</v>
      </c>
      <c r="E208" s="64">
        <v>1</v>
      </c>
      <c r="F208" s="64">
        <v>1</v>
      </c>
      <c r="G208" s="64">
        <f t="shared" si="68"/>
        <v>221280</v>
      </c>
      <c r="H208" s="64">
        <v>1</v>
      </c>
      <c r="I208" s="64">
        <v>1</v>
      </c>
      <c r="J208" s="64">
        <v>1</v>
      </c>
      <c r="K208" s="65" t="s">
        <v>69</v>
      </c>
      <c r="L208" s="65" t="s">
        <v>69</v>
      </c>
      <c r="M208" s="65" t="s">
        <v>69</v>
      </c>
      <c r="N208" s="64"/>
      <c r="O208" s="64"/>
      <c r="P208" s="64">
        <f t="shared" si="65"/>
        <v>9120</v>
      </c>
      <c r="Q208" s="64"/>
      <c r="R208" s="64"/>
      <c r="S208" s="64">
        <f t="shared" si="66"/>
        <v>230400</v>
      </c>
      <c r="T208" s="203" t="s">
        <v>691</v>
      </c>
      <c r="U208" s="54">
        <v>18440</v>
      </c>
      <c r="V208" s="54"/>
      <c r="W208" s="54"/>
      <c r="X208" s="55">
        <v>1</v>
      </c>
      <c r="Y208" s="54">
        <v>19200</v>
      </c>
      <c r="Z208" s="54">
        <f t="shared" si="67"/>
        <v>760</v>
      </c>
      <c r="AA208" s="54"/>
      <c r="AB208" s="54"/>
      <c r="AC208" s="100"/>
    </row>
    <row r="209" spans="1:29" s="66" customFormat="1" x14ac:dyDescent="0.5">
      <c r="A209" s="61">
        <v>175</v>
      </c>
      <c r="B209" s="77" t="s">
        <v>688</v>
      </c>
      <c r="C209" s="63">
        <v>712114801004</v>
      </c>
      <c r="D209" s="63" t="s">
        <v>517</v>
      </c>
      <c r="E209" s="64">
        <v>1</v>
      </c>
      <c r="F209" s="64">
        <v>1</v>
      </c>
      <c r="G209" s="64">
        <f t="shared" si="68"/>
        <v>207720</v>
      </c>
      <c r="H209" s="64">
        <v>1</v>
      </c>
      <c r="I209" s="64">
        <v>1</v>
      </c>
      <c r="J209" s="64">
        <v>1</v>
      </c>
      <c r="K209" s="65" t="s">
        <v>69</v>
      </c>
      <c r="L209" s="65" t="s">
        <v>69</v>
      </c>
      <c r="M209" s="65" t="s">
        <v>69</v>
      </c>
      <c r="N209" s="64"/>
      <c r="O209" s="64"/>
      <c r="P209" s="64">
        <f t="shared" si="65"/>
        <v>9000</v>
      </c>
      <c r="Q209" s="64"/>
      <c r="R209" s="64"/>
      <c r="S209" s="64">
        <f t="shared" si="66"/>
        <v>216720</v>
      </c>
      <c r="T209" s="203" t="s">
        <v>692</v>
      </c>
      <c r="U209" s="54">
        <v>17310</v>
      </c>
      <c r="V209" s="54"/>
      <c r="W209" s="54"/>
      <c r="X209" s="55">
        <v>1</v>
      </c>
      <c r="Y209" s="54">
        <v>18060</v>
      </c>
      <c r="Z209" s="54">
        <f t="shared" si="67"/>
        <v>750</v>
      </c>
      <c r="AA209" s="54"/>
      <c r="AB209" s="54"/>
      <c r="AC209" s="100"/>
    </row>
    <row r="210" spans="1:29" s="66" customFormat="1" x14ac:dyDescent="0.5">
      <c r="A210" s="70"/>
      <c r="B210" s="71" t="s">
        <v>62</v>
      </c>
      <c r="C210" s="72"/>
      <c r="D210" s="72"/>
      <c r="E210" s="73">
        <f>SUM(E200:E209)</f>
        <v>10</v>
      </c>
      <c r="F210" s="73">
        <f t="shared" ref="F210:S210" si="69">SUM(F200:F209)</f>
        <v>8</v>
      </c>
      <c r="G210" s="73">
        <f t="shared" si="69"/>
        <v>3126240</v>
      </c>
      <c r="H210" s="73">
        <f t="shared" si="69"/>
        <v>10</v>
      </c>
      <c r="I210" s="73">
        <f t="shared" si="69"/>
        <v>10</v>
      </c>
      <c r="J210" s="73">
        <f t="shared" si="69"/>
        <v>10</v>
      </c>
      <c r="K210" s="73">
        <f t="shared" si="69"/>
        <v>0</v>
      </c>
      <c r="L210" s="73">
        <f t="shared" si="69"/>
        <v>0</v>
      </c>
      <c r="M210" s="73">
        <f t="shared" si="69"/>
        <v>0</v>
      </c>
      <c r="N210" s="73">
        <f t="shared" si="69"/>
        <v>0</v>
      </c>
      <c r="O210" s="73">
        <f t="shared" si="69"/>
        <v>0</v>
      </c>
      <c r="P210" s="73">
        <f t="shared" si="69"/>
        <v>87960</v>
      </c>
      <c r="Q210" s="73">
        <f t="shared" si="69"/>
        <v>0</v>
      </c>
      <c r="R210" s="73">
        <f t="shared" si="69"/>
        <v>0</v>
      </c>
      <c r="S210" s="73">
        <f t="shared" si="69"/>
        <v>3214200</v>
      </c>
      <c r="T210" s="74"/>
      <c r="U210" s="54"/>
      <c r="V210" s="54"/>
      <c r="W210" s="54"/>
      <c r="X210" s="55"/>
      <c r="Y210" s="54"/>
      <c r="Z210" s="54"/>
      <c r="AA210" s="54"/>
      <c r="AB210" s="54"/>
      <c r="AC210" s="100"/>
    </row>
    <row r="211" spans="1:29" s="66" customFormat="1" x14ac:dyDescent="0.5">
      <c r="A211" s="61"/>
      <c r="B211" s="67" t="s">
        <v>136</v>
      </c>
      <c r="C211" s="63"/>
      <c r="D211" s="63"/>
      <c r="E211" s="64"/>
      <c r="F211" s="64"/>
      <c r="G211" s="64"/>
      <c r="H211" s="64"/>
      <c r="I211" s="64"/>
      <c r="J211" s="64"/>
      <c r="K211" s="65"/>
      <c r="L211" s="65"/>
      <c r="M211" s="65"/>
      <c r="N211" s="64"/>
      <c r="O211" s="64"/>
      <c r="P211" s="64"/>
      <c r="Q211" s="64"/>
      <c r="R211" s="64"/>
      <c r="S211" s="64"/>
      <c r="T211" s="62"/>
      <c r="U211" s="54"/>
      <c r="V211" s="54"/>
      <c r="W211" s="54"/>
      <c r="X211" s="55"/>
      <c r="Y211" s="54"/>
      <c r="Z211" s="54"/>
      <c r="AA211" s="54"/>
      <c r="AB211" s="54"/>
      <c r="AC211" s="100"/>
    </row>
    <row r="212" spans="1:29" s="66" customFormat="1" x14ac:dyDescent="0.5">
      <c r="A212" s="61">
        <v>176</v>
      </c>
      <c r="B212" s="62" t="s">
        <v>110</v>
      </c>
      <c r="C212" s="63"/>
      <c r="D212" s="63"/>
      <c r="E212" s="64">
        <v>1</v>
      </c>
      <c r="F212" s="64">
        <v>1</v>
      </c>
      <c r="G212" s="64">
        <f>(U212+V212+W279+W212)*X212*12</f>
        <v>196080</v>
      </c>
      <c r="H212" s="64">
        <v>1</v>
      </c>
      <c r="I212" s="64">
        <v>1</v>
      </c>
      <c r="J212" s="64">
        <v>1</v>
      </c>
      <c r="K212" s="65" t="s">
        <v>69</v>
      </c>
      <c r="L212" s="65" t="s">
        <v>69</v>
      </c>
      <c r="M212" s="65" t="s">
        <v>69</v>
      </c>
      <c r="N212" s="64"/>
      <c r="O212" s="64"/>
      <c r="P212" s="64">
        <f>(Y212-U212)*12*X212</f>
        <v>7440</v>
      </c>
      <c r="Q212" s="64"/>
      <c r="R212" s="64"/>
      <c r="S212" s="64">
        <f>G212+P212</f>
        <v>203520</v>
      </c>
      <c r="T212" s="203" t="s">
        <v>693</v>
      </c>
      <c r="U212" s="54">
        <v>16340</v>
      </c>
      <c r="V212" s="54"/>
      <c r="W212" s="54"/>
      <c r="X212" s="55">
        <v>1</v>
      </c>
      <c r="Y212" s="54">
        <v>16960</v>
      </c>
      <c r="Z212" s="54">
        <f>(Y212-U212)</f>
        <v>620</v>
      </c>
      <c r="AA212" s="54"/>
      <c r="AB212" s="54"/>
      <c r="AC212" s="100"/>
    </row>
    <row r="213" spans="1:29" s="66" customFormat="1" x14ac:dyDescent="0.5">
      <c r="A213" s="70"/>
      <c r="B213" s="71" t="s">
        <v>62</v>
      </c>
      <c r="C213" s="72"/>
      <c r="D213" s="72"/>
      <c r="E213" s="73">
        <f>SUM(E212)</f>
        <v>1</v>
      </c>
      <c r="F213" s="73">
        <f t="shared" ref="F213:P213" si="70">SUM(F212)</f>
        <v>1</v>
      </c>
      <c r="G213" s="73">
        <f t="shared" si="70"/>
        <v>196080</v>
      </c>
      <c r="H213" s="73">
        <f t="shared" si="70"/>
        <v>1</v>
      </c>
      <c r="I213" s="73">
        <f t="shared" si="70"/>
        <v>1</v>
      </c>
      <c r="J213" s="73">
        <f t="shared" si="70"/>
        <v>1</v>
      </c>
      <c r="K213" s="73">
        <f t="shared" si="70"/>
        <v>0</v>
      </c>
      <c r="L213" s="73">
        <f t="shared" si="70"/>
        <v>0</v>
      </c>
      <c r="M213" s="73">
        <f t="shared" si="70"/>
        <v>0</v>
      </c>
      <c r="N213" s="73">
        <f t="shared" si="70"/>
        <v>0</v>
      </c>
      <c r="O213" s="73">
        <f t="shared" si="70"/>
        <v>0</v>
      </c>
      <c r="P213" s="73">
        <f t="shared" si="70"/>
        <v>7440</v>
      </c>
      <c r="Q213" s="73">
        <f>SUM(Q212)</f>
        <v>0</v>
      </c>
      <c r="R213" s="73">
        <f>SUM(R212)</f>
        <v>0</v>
      </c>
      <c r="S213" s="73">
        <f>SUM(S212)</f>
        <v>203520</v>
      </c>
      <c r="T213" s="74"/>
      <c r="U213" s="54"/>
      <c r="V213" s="54"/>
      <c r="W213" s="54"/>
      <c r="X213" s="55"/>
      <c r="Y213" s="54"/>
      <c r="Z213" s="54"/>
      <c r="AA213" s="54"/>
      <c r="AB213" s="54"/>
      <c r="AC213" s="100"/>
    </row>
    <row r="214" spans="1:29" s="66" customFormat="1" x14ac:dyDescent="0.5">
      <c r="A214" s="61"/>
      <c r="B214" s="67" t="s">
        <v>81</v>
      </c>
      <c r="C214" s="63"/>
      <c r="D214" s="63"/>
      <c r="E214" s="64"/>
      <c r="F214" s="64"/>
      <c r="G214" s="64"/>
      <c r="H214" s="64"/>
      <c r="I214" s="64"/>
      <c r="J214" s="64"/>
      <c r="K214" s="65"/>
      <c r="L214" s="65"/>
      <c r="M214" s="65"/>
      <c r="N214" s="64"/>
      <c r="O214" s="64"/>
      <c r="P214" s="64"/>
      <c r="Q214" s="64"/>
      <c r="R214" s="64"/>
      <c r="S214" s="64"/>
      <c r="T214" s="62"/>
      <c r="U214" s="54"/>
      <c r="V214" s="54"/>
      <c r="W214" s="54"/>
      <c r="X214" s="55"/>
      <c r="Y214" s="54"/>
      <c r="Z214" s="54"/>
      <c r="AA214" s="54"/>
      <c r="AB214" s="54"/>
      <c r="AC214" s="100"/>
    </row>
    <row r="215" spans="1:29" s="66" customFormat="1" x14ac:dyDescent="0.5">
      <c r="A215" s="61">
        <v>177</v>
      </c>
      <c r="B215" s="62" t="s">
        <v>378</v>
      </c>
      <c r="C215" s="63"/>
      <c r="D215" s="63"/>
      <c r="E215" s="64">
        <v>1</v>
      </c>
      <c r="F215" s="64">
        <v>1</v>
      </c>
      <c r="G215" s="64">
        <f>(U215+V215+W281+W215)*X215*12</f>
        <v>180000</v>
      </c>
      <c r="H215" s="64">
        <v>1</v>
      </c>
      <c r="I215" s="64">
        <v>1</v>
      </c>
      <c r="J215" s="64">
        <v>1</v>
      </c>
      <c r="K215" s="65" t="s">
        <v>69</v>
      </c>
      <c r="L215" s="65" t="s">
        <v>69</v>
      </c>
      <c r="M215" s="65" t="s">
        <v>69</v>
      </c>
      <c r="N215" s="64"/>
      <c r="O215" s="64"/>
      <c r="P215" s="64">
        <f>(Y215-U215)*12*X215</f>
        <v>7200</v>
      </c>
      <c r="Q215" s="64"/>
      <c r="R215" s="64"/>
      <c r="S215" s="64">
        <f>G215+P215</f>
        <v>187200</v>
      </c>
      <c r="T215" s="203" t="s">
        <v>694</v>
      </c>
      <c r="U215" s="54">
        <v>15000</v>
      </c>
      <c r="V215" s="54"/>
      <c r="W215" s="54"/>
      <c r="X215" s="55">
        <v>1</v>
      </c>
      <c r="Y215" s="54">
        <f>U215+AB215</f>
        <v>15600</v>
      </c>
      <c r="Z215" s="54">
        <f>(Y215-U215)</f>
        <v>600</v>
      </c>
      <c r="AA215" s="54">
        <f>U215*4/100</f>
        <v>600</v>
      </c>
      <c r="AB215" s="54">
        <v>600</v>
      </c>
      <c r="AC215" s="100"/>
    </row>
    <row r="216" spans="1:29" s="66" customFormat="1" x14ac:dyDescent="0.5">
      <c r="A216" s="61">
        <v>178</v>
      </c>
      <c r="B216" s="62" t="s">
        <v>695</v>
      </c>
      <c r="C216" s="63"/>
      <c r="D216" s="63"/>
      <c r="E216" s="64">
        <v>1</v>
      </c>
      <c r="F216" s="64">
        <v>1</v>
      </c>
      <c r="G216" s="64">
        <f>(U216+V216+W282+W216)*X216*12</f>
        <v>138120</v>
      </c>
      <c r="H216" s="64">
        <v>1</v>
      </c>
      <c r="I216" s="64">
        <v>1</v>
      </c>
      <c r="J216" s="64">
        <v>1</v>
      </c>
      <c r="K216" s="65" t="s">
        <v>69</v>
      </c>
      <c r="L216" s="65" t="s">
        <v>69</v>
      </c>
      <c r="M216" s="65" t="s">
        <v>69</v>
      </c>
      <c r="N216" s="64"/>
      <c r="O216" s="64"/>
      <c r="P216" s="64">
        <f>(Y216-U216)*12*X216</f>
        <v>5520</v>
      </c>
      <c r="Q216" s="64"/>
      <c r="R216" s="64"/>
      <c r="S216" s="64">
        <f>G216+P216</f>
        <v>143640</v>
      </c>
      <c r="T216" s="203" t="s">
        <v>696</v>
      </c>
      <c r="U216" s="54">
        <v>11510</v>
      </c>
      <c r="V216" s="54"/>
      <c r="W216" s="54"/>
      <c r="X216" s="55">
        <v>1</v>
      </c>
      <c r="Y216" s="54">
        <f>U216+AB216</f>
        <v>11970</v>
      </c>
      <c r="Z216" s="54">
        <f>(Y216-U216)</f>
        <v>460</v>
      </c>
      <c r="AA216" s="54">
        <f>U216*4/100</f>
        <v>460.4</v>
      </c>
      <c r="AB216" s="54">
        <v>460</v>
      </c>
      <c r="AC216" s="100"/>
    </row>
    <row r="217" spans="1:29" s="66" customFormat="1" x14ac:dyDescent="0.5">
      <c r="A217" s="61">
        <v>179</v>
      </c>
      <c r="B217" s="62" t="s">
        <v>110</v>
      </c>
      <c r="C217" s="63"/>
      <c r="D217" s="63"/>
      <c r="E217" s="64">
        <v>1</v>
      </c>
      <c r="F217" s="64">
        <v>1</v>
      </c>
      <c r="G217" s="64">
        <f>(U217+V217+W282+W217)*X217*12</f>
        <v>108000</v>
      </c>
      <c r="H217" s="64">
        <v>1</v>
      </c>
      <c r="I217" s="64">
        <v>1</v>
      </c>
      <c r="J217" s="64">
        <v>1</v>
      </c>
      <c r="K217" s="65" t="s">
        <v>69</v>
      </c>
      <c r="L217" s="65" t="s">
        <v>69</v>
      </c>
      <c r="M217" s="65" t="s">
        <v>69</v>
      </c>
      <c r="N217" s="64"/>
      <c r="O217" s="64"/>
      <c r="P217" s="64">
        <f>(Y217-U217)*12*X217</f>
        <v>0</v>
      </c>
      <c r="Q217" s="64"/>
      <c r="R217" s="64"/>
      <c r="S217" s="64">
        <f>G217+P217</f>
        <v>108000</v>
      </c>
      <c r="T217" s="205" t="s">
        <v>775</v>
      </c>
      <c r="U217" s="54">
        <v>9000</v>
      </c>
      <c r="V217" s="54"/>
      <c r="W217" s="54"/>
      <c r="X217" s="55">
        <v>1</v>
      </c>
      <c r="Y217" s="54">
        <v>9000</v>
      </c>
      <c r="Z217" s="54">
        <f>(Y217-U217)</f>
        <v>0</v>
      </c>
      <c r="AA217" s="54"/>
      <c r="AB217" s="54"/>
      <c r="AC217" s="100"/>
    </row>
    <row r="218" spans="1:29" s="66" customFormat="1" x14ac:dyDescent="0.5">
      <c r="A218" s="61">
        <v>180</v>
      </c>
      <c r="B218" s="62" t="s">
        <v>110</v>
      </c>
      <c r="C218" s="63"/>
      <c r="D218" s="63"/>
      <c r="E218" s="64">
        <v>1</v>
      </c>
      <c r="F218" s="64">
        <v>1</v>
      </c>
      <c r="G218" s="64">
        <f>(U218+V218+W283+W218)*X218*12</f>
        <v>108000</v>
      </c>
      <c r="H218" s="64">
        <v>1</v>
      </c>
      <c r="I218" s="64">
        <v>1</v>
      </c>
      <c r="J218" s="64">
        <v>1</v>
      </c>
      <c r="K218" s="65" t="s">
        <v>69</v>
      </c>
      <c r="L218" s="65" t="s">
        <v>69</v>
      </c>
      <c r="M218" s="65" t="s">
        <v>69</v>
      </c>
      <c r="N218" s="64"/>
      <c r="O218" s="64"/>
      <c r="P218" s="64">
        <f>(Y218-U218)*12*X218</f>
        <v>0</v>
      </c>
      <c r="Q218" s="64"/>
      <c r="R218" s="64"/>
      <c r="S218" s="64">
        <f>G218+P218</f>
        <v>108000</v>
      </c>
      <c r="T218" s="205" t="s">
        <v>698</v>
      </c>
      <c r="U218" s="54">
        <v>9000</v>
      </c>
      <c r="V218" s="54"/>
      <c r="W218" s="54"/>
      <c r="X218" s="55">
        <v>1</v>
      </c>
      <c r="Y218" s="54">
        <v>9000</v>
      </c>
      <c r="Z218" s="54">
        <f>(Y218-U218)</f>
        <v>0</v>
      </c>
      <c r="AA218" s="54"/>
      <c r="AB218" s="54"/>
      <c r="AC218" s="100"/>
    </row>
    <row r="219" spans="1:29" s="66" customFormat="1" x14ac:dyDescent="0.5">
      <c r="A219" s="70"/>
      <c r="B219" s="71" t="s">
        <v>62</v>
      </c>
      <c r="C219" s="72"/>
      <c r="D219" s="72"/>
      <c r="E219" s="73">
        <f>SUM(E215:E218)</f>
        <v>4</v>
      </c>
      <c r="F219" s="73">
        <f t="shared" ref="F219:P219" si="71">SUM(F215:F218)</f>
        <v>4</v>
      </c>
      <c r="G219" s="73">
        <f t="shared" si="71"/>
        <v>534120</v>
      </c>
      <c r="H219" s="73">
        <f t="shared" si="71"/>
        <v>4</v>
      </c>
      <c r="I219" s="73">
        <f t="shared" si="71"/>
        <v>4</v>
      </c>
      <c r="J219" s="73">
        <f t="shared" si="71"/>
        <v>4</v>
      </c>
      <c r="K219" s="73">
        <f t="shared" si="71"/>
        <v>0</v>
      </c>
      <c r="L219" s="73">
        <f t="shared" si="71"/>
        <v>0</v>
      </c>
      <c r="M219" s="73">
        <f t="shared" si="71"/>
        <v>0</v>
      </c>
      <c r="N219" s="73">
        <f t="shared" si="71"/>
        <v>0</v>
      </c>
      <c r="O219" s="73">
        <f t="shared" si="71"/>
        <v>0</v>
      </c>
      <c r="P219" s="73">
        <f t="shared" si="71"/>
        <v>12720</v>
      </c>
      <c r="Q219" s="73">
        <f>SUM(Q215:Q218)</f>
        <v>0</v>
      </c>
      <c r="R219" s="73">
        <f>SUM(R215:R218)</f>
        <v>0</v>
      </c>
      <c r="S219" s="73">
        <f>SUM(S215:S218)</f>
        <v>546840</v>
      </c>
      <c r="T219" s="74"/>
      <c r="U219" s="54"/>
      <c r="V219" s="54"/>
      <c r="W219" s="54"/>
      <c r="X219" s="55"/>
      <c r="Y219" s="54"/>
      <c r="Z219" s="54"/>
      <c r="AA219" s="54"/>
      <c r="AB219" s="54"/>
      <c r="AC219" s="100"/>
    </row>
    <row r="220" spans="1:29" s="66" customFormat="1" x14ac:dyDescent="0.5">
      <c r="A220" s="61">
        <v>1</v>
      </c>
      <c r="B220" s="67" t="s">
        <v>699</v>
      </c>
      <c r="C220" s="63"/>
      <c r="D220" s="63"/>
      <c r="E220" s="63">
        <f>E30+E78+E114+E156+E188+E210</f>
        <v>71</v>
      </c>
      <c r="F220" s="63">
        <f>F30+F78+F114+F156+F188+F210</f>
        <v>60</v>
      </c>
      <c r="G220" s="63">
        <f>G30+G78+G114+G156+G188+G210</f>
        <v>26383080</v>
      </c>
      <c r="H220" s="63">
        <f t="shared" ref="H220:R220" si="72">H30+H78+H114+H156+H188+H210</f>
        <v>71</v>
      </c>
      <c r="I220" s="63">
        <f t="shared" si="72"/>
        <v>71</v>
      </c>
      <c r="J220" s="63">
        <f t="shared" si="72"/>
        <v>71</v>
      </c>
      <c r="K220" s="63">
        <f t="shared" si="72"/>
        <v>0</v>
      </c>
      <c r="L220" s="63">
        <f t="shared" si="72"/>
        <v>0</v>
      </c>
      <c r="M220" s="63">
        <f t="shared" si="72"/>
        <v>0</v>
      </c>
      <c r="N220" s="63">
        <f t="shared" si="72"/>
        <v>0</v>
      </c>
      <c r="O220" s="63">
        <f t="shared" si="72"/>
        <v>0</v>
      </c>
      <c r="P220" s="63">
        <f t="shared" si="72"/>
        <v>715440</v>
      </c>
      <c r="Q220" s="63">
        <f t="shared" si="72"/>
        <v>0</v>
      </c>
      <c r="R220" s="63">
        <f t="shared" si="72"/>
        <v>0</v>
      </c>
      <c r="S220" s="80">
        <f>G220+P220</f>
        <v>27098520</v>
      </c>
      <c r="T220" s="62"/>
      <c r="U220" s="54"/>
      <c r="V220" s="54"/>
      <c r="W220" s="54"/>
      <c r="X220" s="55"/>
      <c r="Y220" s="54"/>
      <c r="Z220" s="54"/>
      <c r="AA220" s="54"/>
      <c r="AB220" s="54"/>
      <c r="AC220" s="100"/>
    </row>
    <row r="221" spans="1:29" s="66" customFormat="1" x14ac:dyDescent="0.5">
      <c r="A221" s="81">
        <v>2</v>
      </c>
      <c r="B221" s="67" t="s">
        <v>700</v>
      </c>
      <c r="C221" s="81"/>
      <c r="D221" s="81"/>
      <c r="E221" s="64">
        <f t="shared" ref="E221:R221" si="73">E37+E81+E119+E160+E213</f>
        <v>12</v>
      </c>
      <c r="F221" s="64">
        <f t="shared" si="73"/>
        <v>12</v>
      </c>
      <c r="G221" s="64">
        <f t="shared" si="73"/>
        <v>2554080</v>
      </c>
      <c r="H221" s="64">
        <f t="shared" si="73"/>
        <v>12</v>
      </c>
      <c r="I221" s="64">
        <f t="shared" si="73"/>
        <v>12</v>
      </c>
      <c r="J221" s="64">
        <f t="shared" si="73"/>
        <v>12</v>
      </c>
      <c r="K221" s="64">
        <f t="shared" si="73"/>
        <v>0</v>
      </c>
      <c r="L221" s="64">
        <f t="shared" si="73"/>
        <v>0</v>
      </c>
      <c r="M221" s="64">
        <f t="shared" si="73"/>
        <v>0</v>
      </c>
      <c r="N221" s="64">
        <f t="shared" si="73"/>
        <v>0</v>
      </c>
      <c r="O221" s="64">
        <f t="shared" si="73"/>
        <v>0</v>
      </c>
      <c r="P221" s="64">
        <f t="shared" si="73"/>
        <v>89760</v>
      </c>
      <c r="Q221" s="64">
        <f t="shared" si="73"/>
        <v>0</v>
      </c>
      <c r="R221" s="64">
        <f t="shared" si="73"/>
        <v>0</v>
      </c>
      <c r="S221" s="64">
        <f>G221+P221</f>
        <v>2643840</v>
      </c>
      <c r="T221" s="62"/>
      <c r="U221" s="54"/>
      <c r="V221" s="54"/>
      <c r="W221" s="54"/>
      <c r="X221" s="55"/>
      <c r="Y221" s="54"/>
      <c r="Z221" s="54"/>
      <c r="AA221" s="54"/>
      <c r="AB221" s="54"/>
      <c r="AC221" s="100"/>
    </row>
    <row r="222" spans="1:29" s="66" customFormat="1" x14ac:dyDescent="0.5">
      <c r="A222" s="81">
        <v>3</v>
      </c>
      <c r="B222" s="67" t="s">
        <v>701</v>
      </c>
      <c r="C222" s="62"/>
      <c r="D222" s="82"/>
      <c r="E222" s="64">
        <f t="shared" ref="E222:R222" si="74">E64+E99+E147+E180+E198+E219</f>
        <v>97</v>
      </c>
      <c r="F222" s="64">
        <f t="shared" si="74"/>
        <v>92</v>
      </c>
      <c r="G222" s="64">
        <f t="shared" si="74"/>
        <v>11873640</v>
      </c>
      <c r="H222" s="64">
        <f t="shared" si="74"/>
        <v>97</v>
      </c>
      <c r="I222" s="64">
        <f t="shared" si="74"/>
        <v>97</v>
      </c>
      <c r="J222" s="64">
        <f t="shared" si="74"/>
        <v>97</v>
      </c>
      <c r="K222" s="64">
        <f t="shared" si="74"/>
        <v>0</v>
      </c>
      <c r="L222" s="64">
        <f t="shared" si="74"/>
        <v>0</v>
      </c>
      <c r="M222" s="64">
        <f t="shared" si="74"/>
        <v>0</v>
      </c>
      <c r="N222" s="64">
        <f t="shared" si="74"/>
        <v>0</v>
      </c>
      <c r="O222" s="64">
        <f t="shared" si="74"/>
        <v>0</v>
      </c>
      <c r="P222" s="64">
        <f t="shared" si="74"/>
        <v>159360</v>
      </c>
      <c r="Q222" s="64">
        <f t="shared" si="74"/>
        <v>0</v>
      </c>
      <c r="R222" s="64">
        <f t="shared" si="74"/>
        <v>0</v>
      </c>
      <c r="S222" s="64">
        <f>G222+P222</f>
        <v>12033000</v>
      </c>
      <c r="T222" s="62"/>
      <c r="U222" s="54"/>
      <c r="V222" s="54"/>
      <c r="W222" s="54"/>
      <c r="X222" s="55"/>
      <c r="Y222" s="54"/>
      <c r="Z222" s="54"/>
      <c r="AA222" s="54"/>
      <c r="AB222" s="54"/>
      <c r="AC222" s="100"/>
    </row>
    <row r="223" spans="1:29" s="90" customFormat="1" x14ac:dyDescent="0.5">
      <c r="A223" s="83"/>
      <c r="B223" s="84" t="s">
        <v>702</v>
      </c>
      <c r="C223" s="85"/>
      <c r="D223" s="83"/>
      <c r="E223" s="86">
        <f t="shared" ref="E223:R223" si="75">SUM(E220:E222)</f>
        <v>180</v>
      </c>
      <c r="F223" s="86">
        <f t="shared" si="75"/>
        <v>164</v>
      </c>
      <c r="G223" s="86">
        <f>SUM(G220:G222)</f>
        <v>40810800</v>
      </c>
      <c r="H223" s="86">
        <f t="shared" si="75"/>
        <v>180</v>
      </c>
      <c r="I223" s="86">
        <f t="shared" si="75"/>
        <v>180</v>
      </c>
      <c r="J223" s="86">
        <f t="shared" si="75"/>
        <v>180</v>
      </c>
      <c r="K223" s="87">
        <f t="shared" si="75"/>
        <v>0</v>
      </c>
      <c r="L223" s="87">
        <f t="shared" si="75"/>
        <v>0</v>
      </c>
      <c r="M223" s="87">
        <f t="shared" si="75"/>
        <v>0</v>
      </c>
      <c r="N223" s="86">
        <f t="shared" si="75"/>
        <v>0</v>
      </c>
      <c r="O223" s="86">
        <f t="shared" si="75"/>
        <v>0</v>
      </c>
      <c r="P223" s="86">
        <f t="shared" si="75"/>
        <v>964560</v>
      </c>
      <c r="Q223" s="86">
        <f t="shared" si="75"/>
        <v>0</v>
      </c>
      <c r="R223" s="86">
        <f t="shared" si="75"/>
        <v>0</v>
      </c>
      <c r="S223" s="86">
        <f>G223+P223</f>
        <v>41775360</v>
      </c>
      <c r="T223" s="83"/>
      <c r="U223" s="88"/>
      <c r="V223" s="88"/>
      <c r="W223" s="88"/>
      <c r="X223" s="89"/>
      <c r="Y223" s="88"/>
      <c r="Z223" s="88"/>
      <c r="AA223" s="88"/>
      <c r="AB223" s="88"/>
      <c r="AC223" s="265"/>
    </row>
    <row r="224" spans="1:29" s="66" customFormat="1" x14ac:dyDescent="0.5">
      <c r="A224" s="81"/>
      <c r="B224" s="62" t="s">
        <v>703</v>
      </c>
      <c r="C224" s="287"/>
      <c r="D224" s="81"/>
      <c r="E224" s="64"/>
      <c r="F224" s="81"/>
      <c r="G224" s="210"/>
      <c r="H224" s="64"/>
      <c r="I224" s="64"/>
      <c r="J224" s="64"/>
      <c r="K224" s="65"/>
      <c r="L224" s="65"/>
      <c r="M224" s="65"/>
      <c r="N224" s="64"/>
      <c r="O224" s="64"/>
      <c r="P224" s="64"/>
      <c r="Q224" s="64"/>
      <c r="R224" s="64"/>
      <c r="S224" s="64">
        <f>S223*20%</f>
        <v>8355072</v>
      </c>
      <c r="T224" s="62"/>
      <c r="U224" s="54"/>
      <c r="V224" s="54"/>
      <c r="W224" s="54"/>
      <c r="X224" s="55"/>
      <c r="Y224" s="54"/>
      <c r="Z224" s="54"/>
      <c r="AA224" s="54"/>
      <c r="AB224" s="54"/>
      <c r="AC224" s="100"/>
    </row>
    <row r="225" spans="1:29" s="93" customFormat="1" x14ac:dyDescent="0.5">
      <c r="A225" s="83"/>
      <c r="B225" s="84" t="s">
        <v>704</v>
      </c>
      <c r="C225" s="91"/>
      <c r="D225" s="67"/>
      <c r="E225" s="67"/>
      <c r="F225" s="67"/>
      <c r="G225" s="209"/>
      <c r="H225" s="86"/>
      <c r="I225" s="86"/>
      <c r="J225" s="86"/>
      <c r="K225" s="87"/>
      <c r="L225" s="87"/>
      <c r="M225" s="87"/>
      <c r="N225" s="86"/>
      <c r="O225" s="86"/>
      <c r="P225" s="86"/>
      <c r="Q225" s="86"/>
      <c r="R225" s="86"/>
      <c r="S225" s="86">
        <f>S223+S224</f>
        <v>50130432</v>
      </c>
      <c r="T225" s="67"/>
      <c r="U225" s="68"/>
      <c r="V225" s="68"/>
      <c r="W225" s="68"/>
      <c r="X225" s="92"/>
      <c r="Y225" s="68"/>
      <c r="Z225" s="68"/>
      <c r="AA225" s="68"/>
      <c r="AB225" s="68"/>
      <c r="AC225" s="266"/>
    </row>
    <row r="226" spans="1:29" s="66" customFormat="1" ht="21.75" hidden="1" customHeight="1" x14ac:dyDescent="0.5">
      <c r="A226" s="81"/>
      <c r="B226" s="62"/>
      <c r="C226" s="287"/>
      <c r="D226" s="81"/>
      <c r="E226" s="64"/>
      <c r="F226" s="81"/>
      <c r="G226" s="208"/>
      <c r="H226" s="64"/>
      <c r="I226" s="64"/>
      <c r="J226" s="64"/>
      <c r="K226" s="65"/>
      <c r="L226" s="65"/>
      <c r="M226" s="65"/>
      <c r="N226" s="64"/>
      <c r="O226" s="64"/>
      <c r="P226" s="64"/>
      <c r="Q226" s="94"/>
      <c r="R226" s="94"/>
      <c r="S226" s="94">
        <f>(S225*100)/115500000</f>
        <v>43.402971428571426</v>
      </c>
      <c r="T226" s="62"/>
      <c r="U226" s="54"/>
      <c r="V226" s="54"/>
      <c r="W226" s="54"/>
      <c r="X226" s="55"/>
      <c r="Y226" s="54"/>
      <c r="Z226" s="54"/>
      <c r="AA226" s="54"/>
      <c r="AB226" s="54"/>
      <c r="AC226" s="100"/>
    </row>
    <row r="227" spans="1:29" s="66" customFormat="1" x14ac:dyDescent="0.5">
      <c r="A227" s="81"/>
      <c r="B227" s="62" t="s">
        <v>705</v>
      </c>
      <c r="C227" s="287"/>
      <c r="D227" s="81"/>
      <c r="E227" s="64"/>
      <c r="F227" s="81"/>
      <c r="G227" s="208"/>
      <c r="H227" s="64"/>
      <c r="I227" s="64"/>
      <c r="J227" s="64"/>
      <c r="K227" s="65"/>
      <c r="L227" s="65"/>
      <c r="M227" s="65"/>
      <c r="N227" s="64"/>
      <c r="O227" s="64"/>
      <c r="P227" s="64"/>
      <c r="Q227" s="95"/>
      <c r="R227" s="95"/>
      <c r="S227" s="96">
        <f>S225*100/123408800</f>
        <v>40.621440286268076</v>
      </c>
      <c r="T227" s="62"/>
      <c r="U227" s="54"/>
      <c r="V227" s="54"/>
      <c r="W227" s="54"/>
      <c r="X227" s="55"/>
      <c r="Y227" s="54"/>
      <c r="Z227" s="54"/>
      <c r="AA227" s="54"/>
      <c r="AB227" s="54"/>
      <c r="AC227" s="100"/>
    </row>
    <row r="228" spans="1:29" s="66" customFormat="1" x14ac:dyDescent="0.5">
      <c r="A228" s="81"/>
      <c r="B228" s="206"/>
      <c r="C228" s="207"/>
      <c r="D228" s="211"/>
      <c r="E228" s="211"/>
      <c r="F228" s="211"/>
      <c r="G228" s="208"/>
      <c r="H228" s="64"/>
      <c r="I228" s="64"/>
      <c r="J228" s="64"/>
      <c r="K228" s="65"/>
      <c r="L228" s="65"/>
      <c r="M228" s="65"/>
      <c r="N228" s="64"/>
      <c r="O228" s="64"/>
      <c r="P228" s="64"/>
      <c r="Q228" s="64"/>
      <c r="R228" s="64"/>
      <c r="S228" s="64"/>
      <c r="T228" s="62"/>
      <c r="U228" s="54"/>
      <c r="V228" s="54"/>
      <c r="W228" s="54"/>
      <c r="X228" s="55"/>
      <c r="Y228" s="54"/>
      <c r="Z228" s="54"/>
      <c r="AA228" s="54"/>
      <c r="AB228" s="54"/>
      <c r="AC228" s="100"/>
    </row>
    <row r="229" spans="1:29" s="53" customFormat="1" x14ac:dyDescent="0.5">
      <c r="A229" s="56"/>
      <c r="C229" s="56"/>
      <c r="D229" s="56"/>
      <c r="E229" s="56"/>
      <c r="F229" s="56"/>
      <c r="G229" s="56"/>
      <c r="H229" s="56"/>
      <c r="I229" s="56"/>
      <c r="J229" s="56"/>
      <c r="K229" s="56"/>
      <c r="L229" s="56"/>
      <c r="M229" s="56"/>
      <c r="N229" s="56"/>
      <c r="O229" s="56"/>
      <c r="P229" s="56"/>
      <c r="Q229" s="56"/>
      <c r="R229" s="56"/>
      <c r="S229" s="56"/>
      <c r="U229" s="54"/>
      <c r="V229" s="54"/>
      <c r="W229" s="54"/>
      <c r="X229" s="55"/>
      <c r="Y229" s="54"/>
      <c r="Z229" s="54"/>
      <c r="AA229" s="54"/>
      <c r="AB229" s="54"/>
      <c r="AC229" s="100"/>
    </row>
    <row r="230" spans="1:29" s="53" customFormat="1" x14ac:dyDescent="0.5">
      <c r="A230" s="56"/>
      <c r="B230" s="97" t="s">
        <v>32</v>
      </c>
      <c r="C230" s="97"/>
      <c r="D230" s="97"/>
      <c r="E230" s="97"/>
      <c r="F230" s="97"/>
      <c r="G230" s="97"/>
      <c r="H230" s="97"/>
      <c r="I230" s="97"/>
      <c r="J230" s="97"/>
      <c r="K230" s="97"/>
      <c r="L230" s="97"/>
      <c r="M230" s="97"/>
      <c r="N230" s="97"/>
      <c r="O230" s="97"/>
      <c r="P230" s="97"/>
      <c r="Q230" s="98"/>
      <c r="R230" s="98"/>
      <c r="S230" s="98"/>
      <c r="U230" s="54"/>
      <c r="V230" s="54"/>
      <c r="W230" s="54"/>
      <c r="X230" s="55"/>
      <c r="Y230" s="54"/>
      <c r="Z230" s="54"/>
      <c r="AA230" s="54"/>
      <c r="AB230" s="54"/>
      <c r="AC230" s="100"/>
    </row>
    <row r="231" spans="1:29" s="53" customFormat="1" x14ac:dyDescent="0.5">
      <c r="A231" s="56"/>
      <c r="B231" s="53" t="s">
        <v>706</v>
      </c>
      <c r="Q231" s="56"/>
      <c r="R231" s="56"/>
      <c r="S231" s="56"/>
      <c r="U231" s="54"/>
      <c r="V231" s="54"/>
      <c r="W231" s="54"/>
      <c r="X231" s="55"/>
      <c r="Y231" s="54"/>
      <c r="Z231" s="54"/>
      <c r="AA231" s="54"/>
      <c r="AB231" s="54"/>
      <c r="AC231" s="100"/>
    </row>
    <row r="232" spans="1:29" s="53" customFormat="1" x14ac:dyDescent="0.5">
      <c r="A232" s="56"/>
      <c r="B232" s="53" t="s">
        <v>707</v>
      </c>
      <c r="Q232" s="56"/>
      <c r="R232" s="56"/>
      <c r="S232" s="56"/>
      <c r="U232" s="54"/>
      <c r="V232" s="54"/>
      <c r="W232" s="54"/>
      <c r="X232" s="55"/>
      <c r="Y232" s="54"/>
      <c r="Z232" s="54"/>
      <c r="AA232" s="54"/>
      <c r="AB232" s="54"/>
      <c r="AC232" s="100"/>
    </row>
    <row r="233" spans="1:29" s="53" customFormat="1" x14ac:dyDescent="0.5">
      <c r="A233" s="56"/>
      <c r="B233" s="53" t="s">
        <v>708</v>
      </c>
      <c r="Q233" s="56"/>
      <c r="R233" s="56"/>
      <c r="S233" s="56"/>
      <c r="U233" s="54"/>
      <c r="V233" s="54"/>
      <c r="W233" s="54"/>
      <c r="X233" s="55"/>
      <c r="Y233" s="54"/>
      <c r="Z233" s="54"/>
      <c r="AA233" s="54"/>
      <c r="AB233" s="54"/>
      <c r="AC233" s="100"/>
    </row>
    <row r="234" spans="1:29" s="53" customFormat="1" x14ac:dyDescent="0.5">
      <c r="A234" s="56"/>
      <c r="B234" s="99"/>
      <c r="I234" s="56"/>
      <c r="J234" s="56"/>
      <c r="K234" s="56"/>
      <c r="L234" s="56"/>
      <c r="M234" s="56"/>
      <c r="N234" s="56"/>
      <c r="O234" s="56"/>
      <c r="P234" s="56"/>
      <c r="Q234" s="56"/>
      <c r="R234" s="56"/>
      <c r="S234" s="56"/>
      <c r="U234" s="54"/>
      <c r="V234" s="54"/>
      <c r="W234" s="54"/>
      <c r="X234" s="55"/>
      <c r="Y234" s="54"/>
      <c r="Z234" s="54"/>
      <c r="AA234" s="54"/>
      <c r="AB234" s="54"/>
      <c r="AC234" s="100"/>
    </row>
    <row r="235" spans="1:29" s="100" customFormat="1" x14ac:dyDescent="0.5">
      <c r="B235" s="101"/>
      <c r="C235" s="102"/>
      <c r="D235" s="102"/>
      <c r="E235" s="102"/>
      <c r="F235" s="102"/>
      <c r="G235" s="102"/>
      <c r="H235" s="102"/>
      <c r="U235" s="54"/>
      <c r="V235" s="54"/>
      <c r="W235" s="54"/>
      <c r="X235" s="55"/>
      <c r="Y235" s="54"/>
      <c r="Z235" s="54"/>
      <c r="AA235" s="54"/>
      <c r="AB235" s="54"/>
    </row>
    <row r="236" spans="1:29" s="100" customFormat="1" x14ac:dyDescent="0.5">
      <c r="B236" s="103"/>
      <c r="C236" s="104"/>
      <c r="D236" s="104"/>
      <c r="E236" s="104"/>
      <c r="F236" s="104"/>
      <c r="G236" s="104"/>
      <c r="H236" s="104"/>
      <c r="P236" s="443"/>
      <c r="Q236" s="443"/>
      <c r="R236" s="443"/>
      <c r="S236" s="443"/>
      <c r="U236" s="54"/>
      <c r="V236" s="54"/>
      <c r="W236" s="54"/>
      <c r="X236" s="55"/>
      <c r="Y236" s="54"/>
      <c r="Z236" s="54"/>
      <c r="AA236" s="54"/>
      <c r="AB236" s="54"/>
    </row>
    <row r="237" spans="1:29" s="100" customFormat="1" x14ac:dyDescent="0.5">
      <c r="B237" s="100" t="s">
        <v>709</v>
      </c>
      <c r="P237" s="443" t="s">
        <v>710</v>
      </c>
      <c r="Q237" s="443"/>
      <c r="R237" s="443"/>
      <c r="S237" s="443"/>
      <c r="U237" s="54"/>
      <c r="V237" s="54"/>
      <c r="W237" s="54"/>
      <c r="X237" s="55"/>
      <c r="Y237" s="54"/>
      <c r="Z237" s="54"/>
      <c r="AA237" s="54"/>
      <c r="AB237" s="54"/>
    </row>
    <row r="238" spans="1:29" s="100" customFormat="1" x14ac:dyDescent="0.5">
      <c r="P238" s="443" t="s">
        <v>391</v>
      </c>
      <c r="Q238" s="443"/>
      <c r="R238" s="443"/>
      <c r="S238" s="443"/>
      <c r="U238" s="54"/>
      <c r="V238" s="54"/>
      <c r="W238" s="54"/>
      <c r="X238" s="55"/>
      <c r="Y238" s="54"/>
      <c r="Z238" s="54"/>
      <c r="AA238" s="54"/>
      <c r="AB238" s="54"/>
    </row>
    <row r="250" spans="2:14" x14ac:dyDescent="0.5">
      <c r="B250" s="251" t="s">
        <v>44</v>
      </c>
      <c r="G250" s="259" t="s">
        <v>809</v>
      </c>
      <c r="H250" s="259" t="s">
        <v>62</v>
      </c>
      <c r="I250" s="259" t="s">
        <v>810</v>
      </c>
      <c r="J250" s="259" t="s">
        <v>73</v>
      </c>
      <c r="K250" s="259" t="s">
        <v>811</v>
      </c>
      <c r="L250" s="259" t="s">
        <v>73</v>
      </c>
      <c r="M250" s="259"/>
      <c r="N250" s="259" t="s">
        <v>818</v>
      </c>
    </row>
    <row r="251" spans="2:14" x14ac:dyDescent="0.5">
      <c r="B251" t="s">
        <v>116</v>
      </c>
      <c r="C251">
        <v>60</v>
      </c>
      <c r="G251" t="s">
        <v>812</v>
      </c>
      <c r="H251">
        <v>25</v>
      </c>
      <c r="I251">
        <v>6</v>
      </c>
      <c r="J251">
        <v>0</v>
      </c>
      <c r="K251">
        <v>19</v>
      </c>
      <c r="L251">
        <v>0</v>
      </c>
      <c r="N251">
        <f t="shared" ref="N251:N256" si="76">I251+J251+K251+L251</f>
        <v>25</v>
      </c>
    </row>
    <row r="252" spans="2:14" x14ac:dyDescent="0.5">
      <c r="B252" t="s">
        <v>808</v>
      </c>
      <c r="C252">
        <v>12</v>
      </c>
      <c r="G252" t="s">
        <v>813</v>
      </c>
      <c r="H252">
        <v>16</v>
      </c>
      <c r="I252">
        <v>2</v>
      </c>
      <c r="J252">
        <v>0</v>
      </c>
      <c r="K252">
        <v>12</v>
      </c>
      <c r="L252">
        <v>2</v>
      </c>
      <c r="N252">
        <f t="shared" si="76"/>
        <v>16</v>
      </c>
    </row>
    <row r="253" spans="2:14" ht="22.5" thickBot="1" x14ac:dyDescent="0.55000000000000004">
      <c r="B253" t="s">
        <v>62</v>
      </c>
      <c r="C253" s="258">
        <v>72</v>
      </c>
      <c r="G253" t="s">
        <v>814</v>
      </c>
      <c r="H253">
        <v>26</v>
      </c>
      <c r="I253">
        <v>8</v>
      </c>
      <c r="J253">
        <v>0</v>
      </c>
      <c r="K253">
        <v>18</v>
      </c>
      <c r="L253">
        <v>0</v>
      </c>
      <c r="N253">
        <f t="shared" si="76"/>
        <v>26</v>
      </c>
    </row>
    <row r="254" spans="2:14" ht="22.5" thickTop="1" x14ac:dyDescent="0.5">
      <c r="B254" s="251" t="s">
        <v>136</v>
      </c>
      <c r="G254" t="s">
        <v>815</v>
      </c>
      <c r="H254">
        <v>18</v>
      </c>
      <c r="I254">
        <v>4</v>
      </c>
      <c r="J254">
        <v>0</v>
      </c>
      <c r="K254">
        <v>13</v>
      </c>
      <c r="L254">
        <v>1</v>
      </c>
      <c r="N254">
        <f t="shared" si="76"/>
        <v>18</v>
      </c>
    </row>
    <row r="255" spans="2:14" ht="22.5" thickBot="1" x14ac:dyDescent="0.55000000000000004">
      <c r="B255" t="s">
        <v>116</v>
      </c>
      <c r="C255" s="258">
        <v>14</v>
      </c>
      <c r="G255" t="s">
        <v>816</v>
      </c>
      <c r="H255">
        <v>8</v>
      </c>
      <c r="I255">
        <v>2</v>
      </c>
      <c r="J255">
        <v>1</v>
      </c>
      <c r="K255">
        <v>4</v>
      </c>
      <c r="L255">
        <v>1</v>
      </c>
      <c r="N255">
        <f t="shared" si="76"/>
        <v>8</v>
      </c>
    </row>
    <row r="256" spans="2:14" ht="22.5" thickTop="1" x14ac:dyDescent="0.5">
      <c r="B256" s="251" t="s">
        <v>81</v>
      </c>
      <c r="G256" t="s">
        <v>817</v>
      </c>
      <c r="H256">
        <v>4</v>
      </c>
      <c r="I256">
        <v>2</v>
      </c>
      <c r="J256">
        <v>0</v>
      </c>
      <c r="K256">
        <v>2</v>
      </c>
      <c r="L256">
        <v>0</v>
      </c>
      <c r="N256">
        <f t="shared" si="76"/>
        <v>4</v>
      </c>
    </row>
    <row r="257" spans="2:14" x14ac:dyDescent="0.5">
      <c r="B257" s="257" t="s">
        <v>769</v>
      </c>
      <c r="H257">
        <f>SUM(H251:H256)</f>
        <v>97</v>
      </c>
      <c r="I257">
        <f>SUM(I251:I256)</f>
        <v>24</v>
      </c>
      <c r="J257">
        <f>SUM(J251:J256)</f>
        <v>1</v>
      </c>
      <c r="K257">
        <f>SUM(K251:K256)</f>
        <v>68</v>
      </c>
      <c r="L257">
        <f>SUM(L251:L256)</f>
        <v>4</v>
      </c>
      <c r="N257">
        <f>I257+J257+K257+L257</f>
        <v>97</v>
      </c>
    </row>
    <row r="258" spans="2:14" x14ac:dyDescent="0.5">
      <c r="B258" t="s">
        <v>116</v>
      </c>
      <c r="C258">
        <v>24</v>
      </c>
    </row>
    <row r="259" spans="2:14" x14ac:dyDescent="0.5">
      <c r="B259" t="s">
        <v>808</v>
      </c>
      <c r="C259">
        <v>1</v>
      </c>
    </row>
    <row r="260" spans="2:14" x14ac:dyDescent="0.5">
      <c r="B260" t="s">
        <v>62</v>
      </c>
      <c r="C260" s="256">
        <v>25</v>
      </c>
    </row>
    <row r="261" spans="2:14" x14ac:dyDescent="0.5">
      <c r="B261" s="257" t="s">
        <v>130</v>
      </c>
    </row>
    <row r="262" spans="2:14" x14ac:dyDescent="0.5">
      <c r="B262" t="s">
        <v>116</v>
      </c>
      <c r="C262">
        <v>68</v>
      </c>
    </row>
    <row r="263" spans="2:14" x14ac:dyDescent="0.5">
      <c r="B263" t="s">
        <v>808</v>
      </c>
      <c r="C263">
        <v>4</v>
      </c>
    </row>
    <row r="264" spans="2:14" x14ac:dyDescent="0.5">
      <c r="B264" t="s">
        <v>62</v>
      </c>
      <c r="C264" s="256">
        <v>72</v>
      </c>
    </row>
    <row r="265" spans="2:14" x14ac:dyDescent="0.5">
      <c r="B265" s="252" t="s">
        <v>819</v>
      </c>
      <c r="C265" s="253">
        <f>C258+C262</f>
        <v>92</v>
      </c>
    </row>
    <row r="266" spans="2:14" x14ac:dyDescent="0.5">
      <c r="B266" s="252" t="s">
        <v>820</v>
      </c>
      <c r="C266" s="253">
        <f>C259+C263</f>
        <v>5</v>
      </c>
    </row>
    <row r="267" spans="2:14" ht="22.5" thickBot="1" x14ac:dyDescent="0.55000000000000004">
      <c r="B267" s="254" t="s">
        <v>701</v>
      </c>
      <c r="C267" s="255">
        <v>97</v>
      </c>
    </row>
    <row r="268" spans="2:14" ht="22.5" thickTop="1" x14ac:dyDescent="0.5"/>
    <row r="269" spans="2:14" x14ac:dyDescent="0.5">
      <c r="B269" t="s">
        <v>478</v>
      </c>
      <c r="C269" s="269">
        <f>E223</f>
        <v>180</v>
      </c>
    </row>
    <row r="270" spans="2:14" x14ac:dyDescent="0.5">
      <c r="B270" t="s">
        <v>73</v>
      </c>
      <c r="C270" s="270">
        <f>L223</f>
        <v>0</v>
      </c>
    </row>
    <row r="271" spans="2:14" x14ac:dyDescent="0.5">
      <c r="B271" t="s">
        <v>821</v>
      </c>
      <c r="C271" s="269">
        <f>F223</f>
        <v>164</v>
      </c>
    </row>
  </sheetData>
  <mergeCells count="15">
    <mergeCell ref="P236:S236"/>
    <mergeCell ref="P237:S237"/>
    <mergeCell ref="P238:S238"/>
    <mergeCell ref="A1:S1"/>
    <mergeCell ref="A2:S2"/>
    <mergeCell ref="A4:A5"/>
    <mergeCell ref="B4:B5"/>
    <mergeCell ref="C4:C5"/>
    <mergeCell ref="D4:D5"/>
    <mergeCell ref="E4:E5"/>
    <mergeCell ref="F4:G4"/>
    <mergeCell ref="H4:J4"/>
    <mergeCell ref="K4:M4"/>
    <mergeCell ref="N4:P4"/>
    <mergeCell ref="Q4:S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8"/>
  <sheetViews>
    <sheetView workbookViewId="0">
      <selection activeCell="E7" sqref="E7"/>
    </sheetView>
  </sheetViews>
  <sheetFormatPr defaultRowHeight="18.75" x14ac:dyDescent="0.3"/>
  <cols>
    <col min="1" max="1" width="5.625" style="30" customWidth="1"/>
    <col min="2" max="2" width="20.5" style="34" customWidth="1"/>
    <col min="3" max="3" width="17" style="34" customWidth="1"/>
    <col min="4" max="4" width="13.125" style="30" customWidth="1"/>
    <col min="5" max="5" width="17" style="34" customWidth="1"/>
    <col min="6" max="6" width="16.125" style="30" customWidth="1"/>
    <col min="7" max="7" width="21" style="34" customWidth="1"/>
    <col min="8" max="8" width="14.875" style="30" customWidth="1"/>
    <col min="9" max="9" width="8" style="34" customWidth="1"/>
    <col min="10" max="16384" width="9" style="34"/>
  </cols>
  <sheetData>
    <row r="1" spans="1:9" x14ac:dyDescent="0.3">
      <c r="H1" s="375" t="s">
        <v>395</v>
      </c>
      <c r="I1" s="375"/>
    </row>
    <row r="2" spans="1:9" ht="20.25" x14ac:dyDescent="0.3">
      <c r="A2" s="383" t="s">
        <v>855</v>
      </c>
      <c r="B2" s="383"/>
      <c r="C2" s="383"/>
      <c r="D2" s="383"/>
      <c r="E2" s="383"/>
      <c r="F2" s="383"/>
      <c r="G2" s="383"/>
      <c r="H2" s="383"/>
      <c r="I2" s="383"/>
    </row>
    <row r="3" spans="1:9" ht="16.5" customHeight="1" x14ac:dyDescent="0.3">
      <c r="A3" s="384" t="s">
        <v>736</v>
      </c>
      <c r="B3" s="384"/>
      <c r="C3" s="384"/>
      <c r="D3" s="384"/>
      <c r="E3" s="384"/>
      <c r="F3" s="384"/>
      <c r="G3" s="384"/>
      <c r="H3" s="384"/>
      <c r="I3" s="384"/>
    </row>
    <row r="4" spans="1:9" x14ac:dyDescent="0.3">
      <c r="A4" s="377" t="s">
        <v>0</v>
      </c>
      <c r="B4" s="377" t="s">
        <v>1</v>
      </c>
      <c r="C4" s="108" t="s">
        <v>2</v>
      </c>
      <c r="D4" s="377" t="s">
        <v>25</v>
      </c>
      <c r="E4" s="108" t="s">
        <v>26</v>
      </c>
      <c r="F4" s="377" t="s">
        <v>27</v>
      </c>
      <c r="G4" s="108" t="s">
        <v>5</v>
      </c>
      <c r="H4" s="108" t="s">
        <v>28</v>
      </c>
      <c r="I4" s="108" t="s">
        <v>22</v>
      </c>
    </row>
    <row r="5" spans="1:9" x14ac:dyDescent="0.3">
      <c r="A5" s="379"/>
      <c r="B5" s="379"/>
      <c r="C5" s="112" t="s">
        <v>3</v>
      </c>
      <c r="D5" s="379"/>
      <c r="E5" s="112" t="s">
        <v>3</v>
      </c>
      <c r="F5" s="379"/>
      <c r="G5" s="112" t="s">
        <v>6</v>
      </c>
      <c r="H5" s="134" t="s">
        <v>29</v>
      </c>
      <c r="I5" s="112" t="s">
        <v>23</v>
      </c>
    </row>
    <row r="6" spans="1:9" x14ac:dyDescent="0.3">
      <c r="A6" s="120">
        <v>1</v>
      </c>
      <c r="B6" s="116" t="s">
        <v>106</v>
      </c>
      <c r="C6" s="271" t="s">
        <v>747</v>
      </c>
      <c r="D6" s="120" t="s">
        <v>71</v>
      </c>
      <c r="E6" s="117" t="s">
        <v>505</v>
      </c>
      <c r="F6" s="117" t="s">
        <v>149</v>
      </c>
      <c r="G6" s="121" t="s">
        <v>79</v>
      </c>
      <c r="H6" s="120" t="s">
        <v>70</v>
      </c>
      <c r="I6" s="38" t="s">
        <v>69</v>
      </c>
    </row>
    <row r="7" spans="1:9" x14ac:dyDescent="0.3">
      <c r="A7" s="120"/>
      <c r="B7" s="116"/>
      <c r="C7" s="117" t="s">
        <v>400</v>
      </c>
      <c r="D7" s="120"/>
      <c r="E7" s="117" t="s">
        <v>862</v>
      </c>
      <c r="F7" s="117" t="s">
        <v>122</v>
      </c>
      <c r="G7" s="121"/>
      <c r="H7" s="120" t="s">
        <v>80</v>
      </c>
      <c r="I7" s="121"/>
    </row>
    <row r="8" spans="1:9" x14ac:dyDescent="0.3">
      <c r="A8" s="120"/>
      <c r="B8" s="116"/>
      <c r="C8" s="117"/>
      <c r="D8" s="120"/>
      <c r="E8" s="121"/>
      <c r="F8" s="117" t="s">
        <v>76</v>
      </c>
      <c r="G8" s="121"/>
      <c r="H8" s="120"/>
      <c r="I8" s="121"/>
    </row>
    <row r="9" spans="1:9" ht="17.25" customHeight="1" x14ac:dyDescent="0.3">
      <c r="A9" s="120"/>
      <c r="B9" s="116"/>
      <c r="C9" s="117"/>
      <c r="D9" s="121"/>
      <c r="E9" s="121"/>
      <c r="F9" s="121"/>
      <c r="G9" s="121"/>
      <c r="H9" s="120"/>
      <c r="I9" s="121"/>
    </row>
    <row r="10" spans="1:9" x14ac:dyDescent="0.3">
      <c r="A10" s="115">
        <v>2</v>
      </c>
      <c r="B10" s="116" t="s">
        <v>109</v>
      </c>
      <c r="C10" s="117" t="s">
        <v>574</v>
      </c>
      <c r="D10" s="115" t="s">
        <v>393</v>
      </c>
      <c r="E10" s="117" t="s">
        <v>574</v>
      </c>
      <c r="F10" s="116" t="s">
        <v>218</v>
      </c>
      <c r="G10" s="117" t="s">
        <v>392</v>
      </c>
      <c r="H10" s="120" t="s">
        <v>70</v>
      </c>
      <c r="I10" s="110"/>
    </row>
    <row r="11" spans="1:9" x14ac:dyDescent="0.3">
      <c r="A11" s="120"/>
      <c r="B11" s="121"/>
      <c r="C11" s="117" t="s">
        <v>423</v>
      </c>
      <c r="D11" s="120"/>
      <c r="E11" s="117" t="s">
        <v>422</v>
      </c>
      <c r="F11" s="117" t="s">
        <v>216</v>
      </c>
      <c r="G11" s="121"/>
      <c r="H11" s="120" t="s">
        <v>80</v>
      </c>
      <c r="I11" s="121"/>
    </row>
    <row r="12" spans="1:9" x14ac:dyDescent="0.3">
      <c r="A12" s="120"/>
      <c r="B12" s="121"/>
      <c r="C12" s="117"/>
      <c r="D12" s="120"/>
      <c r="E12" s="121"/>
      <c r="F12" s="117" t="s">
        <v>109</v>
      </c>
      <c r="G12" s="121"/>
      <c r="H12" s="120"/>
      <c r="I12" s="121"/>
    </row>
    <row r="13" spans="1:9" ht="17.25" customHeight="1" x14ac:dyDescent="0.3">
      <c r="A13" s="120"/>
      <c r="B13" s="121"/>
      <c r="C13" s="117"/>
      <c r="D13" s="120"/>
      <c r="E13" s="121"/>
      <c r="F13" s="117"/>
      <c r="G13" s="121"/>
      <c r="H13" s="120"/>
      <c r="I13" s="121"/>
    </row>
    <row r="14" spans="1:9" x14ac:dyDescent="0.3">
      <c r="A14" s="120"/>
      <c r="B14" s="116"/>
      <c r="C14" s="117"/>
      <c r="D14" s="120"/>
      <c r="E14" s="117"/>
      <c r="F14" s="117"/>
      <c r="G14" s="117"/>
      <c r="H14" s="120"/>
      <c r="I14" s="121"/>
    </row>
    <row r="15" spans="1:9" x14ac:dyDescent="0.3">
      <c r="A15" s="120"/>
      <c r="B15" s="121"/>
      <c r="C15" s="117"/>
      <c r="D15" s="120"/>
      <c r="E15" s="117"/>
      <c r="F15" s="117"/>
      <c r="G15" s="121"/>
      <c r="H15" s="120"/>
      <c r="I15" s="121"/>
    </row>
    <row r="16" spans="1:9" x14ac:dyDescent="0.3">
      <c r="A16" s="120"/>
      <c r="B16" s="121"/>
      <c r="C16" s="122"/>
      <c r="D16" s="120"/>
      <c r="E16" s="121"/>
      <c r="F16" s="117"/>
      <c r="G16" s="121"/>
      <c r="H16" s="120"/>
      <c r="I16" s="121"/>
    </row>
    <row r="17" spans="1:9" ht="17.25" customHeight="1" x14ac:dyDescent="0.3">
      <c r="A17" s="120"/>
      <c r="B17" s="121"/>
      <c r="C17" s="122"/>
      <c r="D17" s="120"/>
      <c r="E17" s="121"/>
      <c r="F17" s="117"/>
      <c r="G17" s="121"/>
      <c r="H17" s="120"/>
      <c r="I17" s="121"/>
    </row>
    <row r="18" spans="1:9" x14ac:dyDescent="0.3">
      <c r="A18" s="120"/>
      <c r="B18" s="116"/>
      <c r="C18" s="117"/>
      <c r="D18" s="120"/>
      <c r="E18" s="117"/>
      <c r="F18" s="117"/>
      <c r="G18" s="121"/>
      <c r="H18" s="120"/>
      <c r="I18" s="121"/>
    </row>
    <row r="19" spans="1:9" ht="17.25" customHeight="1" x14ac:dyDescent="0.3">
      <c r="A19" s="120"/>
      <c r="B19" s="116"/>
      <c r="C19" s="117"/>
      <c r="D19" s="120"/>
      <c r="E19" s="121"/>
      <c r="F19" s="117"/>
      <c r="G19" s="121"/>
      <c r="H19" s="120"/>
      <c r="I19" s="121"/>
    </row>
    <row r="20" spans="1:9" x14ac:dyDescent="0.3">
      <c r="A20" s="120"/>
      <c r="B20" s="116"/>
      <c r="C20" s="117"/>
      <c r="D20" s="120"/>
      <c r="E20" s="117"/>
      <c r="F20" s="117"/>
      <c r="G20" s="121"/>
      <c r="H20" s="120"/>
      <c r="I20" s="121"/>
    </row>
    <row r="21" spans="1:9" x14ac:dyDescent="0.3">
      <c r="A21" s="120"/>
      <c r="B21" s="121"/>
      <c r="C21" s="117"/>
      <c r="D21" s="120"/>
      <c r="E21" s="117"/>
      <c r="F21" s="117"/>
      <c r="G21" s="121"/>
      <c r="H21" s="120"/>
      <c r="I21" s="121"/>
    </row>
    <row r="22" spans="1:9" x14ac:dyDescent="0.3">
      <c r="A22" s="41"/>
      <c r="B22" s="125"/>
      <c r="C22" s="125"/>
      <c r="D22" s="41"/>
      <c r="E22" s="125"/>
      <c r="F22" s="124"/>
      <c r="G22" s="125"/>
      <c r="H22" s="41"/>
      <c r="I22" s="125"/>
    </row>
    <row r="23" spans="1:9" x14ac:dyDescent="0.3">
      <c r="A23" s="48"/>
      <c r="B23" s="50"/>
      <c r="C23" s="50"/>
      <c r="D23" s="48"/>
      <c r="E23" s="50"/>
      <c r="F23" s="131"/>
      <c r="G23" s="50"/>
      <c r="H23" s="48"/>
      <c r="I23" s="50"/>
    </row>
    <row r="24" spans="1:9" x14ac:dyDescent="0.3">
      <c r="A24" s="48"/>
      <c r="B24" s="50"/>
      <c r="C24" s="50"/>
      <c r="D24" s="48"/>
      <c r="E24" s="50"/>
      <c r="F24" s="131"/>
      <c r="G24" s="50"/>
      <c r="H24" s="48"/>
      <c r="I24" s="50"/>
    </row>
    <row r="25" spans="1:9" x14ac:dyDescent="0.3">
      <c r="B25" s="34" t="s">
        <v>384</v>
      </c>
      <c r="F25" s="107"/>
      <c r="G25" s="127" t="s">
        <v>24</v>
      </c>
      <c r="H25" s="107"/>
      <c r="I25" s="107"/>
    </row>
    <row r="26" spans="1:9" x14ac:dyDescent="0.3">
      <c r="B26" s="34" t="s">
        <v>385</v>
      </c>
      <c r="F26" s="107"/>
      <c r="G26" s="374" t="s">
        <v>386</v>
      </c>
      <c r="H26" s="374"/>
      <c r="I26" s="374"/>
    </row>
    <row r="27" spans="1:9" x14ac:dyDescent="0.3">
      <c r="B27" s="34" t="s">
        <v>741</v>
      </c>
      <c r="F27" s="107"/>
      <c r="G27" s="374" t="s">
        <v>387</v>
      </c>
      <c r="H27" s="374"/>
      <c r="I27" s="374"/>
    </row>
    <row r="28" spans="1:9" x14ac:dyDescent="0.3">
      <c r="F28" s="107"/>
      <c r="G28" s="374" t="s">
        <v>388</v>
      </c>
      <c r="H28" s="374"/>
      <c r="I28" s="374"/>
    </row>
  </sheetData>
  <mergeCells count="10">
    <mergeCell ref="H1:I1"/>
    <mergeCell ref="G26:I26"/>
    <mergeCell ref="G27:I27"/>
    <mergeCell ref="G28:I28"/>
    <mergeCell ref="A2:I2"/>
    <mergeCell ref="A4:A5"/>
    <mergeCell ref="B4:B5"/>
    <mergeCell ref="D4:D5"/>
    <mergeCell ref="F4:F5"/>
    <mergeCell ref="A3:I3"/>
  </mergeCells>
  <pageMargins left="0.27559055118110237" right="0.23622047244094491" top="0.6692913385826772" bottom="0.31496062992125984" header="0.31496062992125984" footer="0.19685039370078741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97"/>
  <sheetViews>
    <sheetView topLeftCell="A7" workbookViewId="0">
      <selection activeCell="F26" sqref="F26"/>
    </sheetView>
  </sheetViews>
  <sheetFormatPr defaultRowHeight="18.75" x14ac:dyDescent="0.3"/>
  <cols>
    <col min="1" max="1" width="5.75" style="30" customWidth="1"/>
    <col min="2" max="2" width="18.5" style="32" customWidth="1"/>
    <col min="3" max="3" width="43.125" style="33" customWidth="1"/>
    <col min="4" max="4" width="8.625" style="30" customWidth="1"/>
    <col min="5" max="5" width="36.375" style="30" customWidth="1"/>
    <col min="6" max="6" width="6.75" style="30" customWidth="1"/>
    <col min="7" max="7" width="9" style="30" customWidth="1"/>
    <col min="8" max="16384" width="9" style="34"/>
  </cols>
  <sheetData>
    <row r="1" spans="1:10" x14ac:dyDescent="0.3">
      <c r="G1" s="31" t="s">
        <v>33</v>
      </c>
    </row>
    <row r="2" spans="1:10" ht="20.25" x14ac:dyDescent="0.3">
      <c r="A2" s="383" t="s">
        <v>837</v>
      </c>
      <c r="B2" s="383"/>
      <c r="C2" s="383"/>
      <c r="D2" s="383"/>
      <c r="E2" s="383"/>
      <c r="F2" s="383"/>
      <c r="G2" s="383"/>
    </row>
    <row r="3" spans="1:10" ht="20.25" x14ac:dyDescent="0.3">
      <c r="A3" s="383" t="s">
        <v>736</v>
      </c>
      <c r="B3" s="383"/>
      <c r="C3" s="383"/>
      <c r="D3" s="383"/>
      <c r="E3" s="383"/>
      <c r="F3" s="383"/>
      <c r="G3" s="383"/>
    </row>
    <row r="4" spans="1:10" s="44" customFormat="1" ht="20.25" x14ac:dyDescent="0.3">
      <c r="A4" s="36" t="s">
        <v>0</v>
      </c>
      <c r="B4" s="36" t="s">
        <v>3</v>
      </c>
      <c r="C4" s="36" t="s">
        <v>30</v>
      </c>
      <c r="D4" s="36" t="s">
        <v>31</v>
      </c>
      <c r="E4" s="36" t="s">
        <v>25</v>
      </c>
      <c r="F4" s="36" t="s">
        <v>4</v>
      </c>
      <c r="G4" s="36" t="s">
        <v>32</v>
      </c>
      <c r="H4" s="44" t="s">
        <v>478</v>
      </c>
      <c r="I4" s="44" t="s">
        <v>73</v>
      </c>
      <c r="J4" s="44" t="s">
        <v>116</v>
      </c>
    </row>
    <row r="5" spans="1:10" ht="20.25" x14ac:dyDescent="0.3">
      <c r="A5" s="37">
        <v>1</v>
      </c>
      <c r="B5" s="26" t="s">
        <v>85</v>
      </c>
      <c r="C5" s="27" t="s">
        <v>86</v>
      </c>
      <c r="D5" s="38" t="s">
        <v>72</v>
      </c>
      <c r="E5" s="38" t="s">
        <v>69</v>
      </c>
      <c r="F5" s="38" t="s">
        <v>69</v>
      </c>
      <c r="G5" s="39"/>
      <c r="H5" s="34">
        <v>1</v>
      </c>
      <c r="I5" s="34">
        <v>0</v>
      </c>
      <c r="J5" s="34">
        <v>1</v>
      </c>
    </row>
    <row r="6" spans="1:10" ht="20.25" x14ac:dyDescent="0.3">
      <c r="A6" s="40"/>
      <c r="B6" s="28"/>
      <c r="C6" s="29" t="s">
        <v>89</v>
      </c>
      <c r="D6" s="41"/>
      <c r="E6" s="40"/>
      <c r="F6" s="40"/>
      <c r="G6" s="40"/>
    </row>
    <row r="7" spans="1:10" s="44" customFormat="1" ht="20.25" x14ac:dyDescent="0.3">
      <c r="A7" s="42" t="s">
        <v>469</v>
      </c>
      <c r="B7" s="43"/>
      <c r="D7" s="43"/>
      <c r="E7" s="43"/>
      <c r="F7" s="43"/>
      <c r="G7" s="43"/>
    </row>
    <row r="8" spans="1:10" ht="20.25" x14ac:dyDescent="0.3">
      <c r="A8" s="49">
        <v>2</v>
      </c>
      <c r="B8" s="24" t="s">
        <v>87</v>
      </c>
      <c r="C8" s="14" t="s">
        <v>121</v>
      </c>
      <c r="D8" s="15" t="s">
        <v>73</v>
      </c>
      <c r="E8" s="49" t="s">
        <v>69</v>
      </c>
      <c r="F8" s="49">
        <v>1</v>
      </c>
      <c r="G8" s="49"/>
      <c r="H8" s="34">
        <v>1</v>
      </c>
      <c r="I8" s="34">
        <v>1</v>
      </c>
      <c r="J8" s="34">
        <v>0</v>
      </c>
    </row>
    <row r="9" spans="1:10" ht="20.25" x14ac:dyDescent="0.3">
      <c r="A9" s="49">
        <v>3</v>
      </c>
      <c r="B9" s="24" t="s">
        <v>88</v>
      </c>
      <c r="C9" s="17" t="s">
        <v>124</v>
      </c>
      <c r="D9" s="15" t="s">
        <v>72</v>
      </c>
      <c r="E9" s="49" t="s">
        <v>69</v>
      </c>
      <c r="F9" s="38" t="s">
        <v>69</v>
      </c>
      <c r="G9" s="49"/>
      <c r="H9" s="34">
        <v>1</v>
      </c>
      <c r="I9" s="34">
        <v>0</v>
      </c>
      <c r="J9" s="34">
        <v>1</v>
      </c>
    </row>
    <row r="10" spans="1:10" ht="20.25" x14ac:dyDescent="0.3">
      <c r="A10" s="49">
        <v>4</v>
      </c>
      <c r="B10" s="24" t="s">
        <v>91</v>
      </c>
      <c r="C10" s="17" t="s">
        <v>151</v>
      </c>
      <c r="D10" s="15" t="s">
        <v>72</v>
      </c>
      <c r="E10" s="49" t="s">
        <v>69</v>
      </c>
      <c r="F10" s="49" t="s">
        <v>69</v>
      </c>
      <c r="G10" s="49"/>
      <c r="H10" s="34">
        <v>1</v>
      </c>
      <c r="I10" s="34">
        <v>0</v>
      </c>
      <c r="J10" s="34">
        <v>1</v>
      </c>
    </row>
    <row r="11" spans="1:10" ht="20.25" x14ac:dyDescent="0.3">
      <c r="A11" s="49">
        <v>5</v>
      </c>
      <c r="B11" s="24" t="s">
        <v>92</v>
      </c>
      <c r="C11" s="17" t="s">
        <v>154</v>
      </c>
      <c r="D11" s="15" t="s">
        <v>72</v>
      </c>
      <c r="E11" s="49" t="s">
        <v>69</v>
      </c>
      <c r="F11" s="38" t="s">
        <v>69</v>
      </c>
      <c r="G11" s="49"/>
      <c r="H11" s="34">
        <v>1</v>
      </c>
      <c r="I11" s="34">
        <v>0</v>
      </c>
      <c r="J11" s="34">
        <v>1</v>
      </c>
    </row>
    <row r="12" spans="1:10" ht="20.25" x14ac:dyDescent="0.3">
      <c r="A12" s="49">
        <v>6</v>
      </c>
      <c r="B12" s="24" t="s">
        <v>399</v>
      </c>
      <c r="C12" s="17" t="s">
        <v>162</v>
      </c>
      <c r="D12" s="15" t="s">
        <v>72</v>
      </c>
      <c r="E12" s="49" t="s">
        <v>69</v>
      </c>
      <c r="F12" s="38" t="s">
        <v>69</v>
      </c>
      <c r="G12" s="49"/>
      <c r="H12" s="34">
        <v>1</v>
      </c>
      <c r="I12" s="34">
        <v>0</v>
      </c>
      <c r="J12" s="34">
        <v>1</v>
      </c>
    </row>
    <row r="13" spans="1:10" ht="20.25" x14ac:dyDescent="0.3">
      <c r="A13" s="49">
        <v>7</v>
      </c>
      <c r="B13" s="24" t="s">
        <v>400</v>
      </c>
      <c r="C13" s="17" t="s">
        <v>165</v>
      </c>
      <c r="D13" s="15" t="s">
        <v>73</v>
      </c>
      <c r="E13" s="49" t="s">
        <v>857</v>
      </c>
      <c r="F13" s="49">
        <v>1</v>
      </c>
      <c r="G13" s="49"/>
      <c r="H13" s="34">
        <v>1</v>
      </c>
      <c r="I13" s="34">
        <v>1</v>
      </c>
      <c r="J13" s="34">
        <v>0</v>
      </c>
    </row>
    <row r="14" spans="1:10" ht="20.25" x14ac:dyDescent="0.3">
      <c r="A14" s="49">
        <v>8</v>
      </c>
      <c r="B14" s="24" t="s">
        <v>401</v>
      </c>
      <c r="C14" s="17" t="s">
        <v>162</v>
      </c>
      <c r="D14" s="15" t="s">
        <v>72</v>
      </c>
      <c r="E14" s="49" t="s">
        <v>69</v>
      </c>
      <c r="F14" s="38" t="s">
        <v>69</v>
      </c>
      <c r="G14" s="49"/>
    </row>
    <row r="15" spans="1:10" ht="20.25" x14ac:dyDescent="0.3">
      <c r="A15" s="49">
        <v>9</v>
      </c>
      <c r="B15" s="24" t="s">
        <v>93</v>
      </c>
      <c r="C15" s="14" t="s">
        <v>157</v>
      </c>
      <c r="D15" s="15" t="s">
        <v>72</v>
      </c>
      <c r="E15" s="49" t="s">
        <v>69</v>
      </c>
      <c r="F15" s="38" t="s">
        <v>69</v>
      </c>
      <c r="G15" s="49"/>
      <c r="H15" s="34">
        <v>1</v>
      </c>
      <c r="I15" s="34">
        <v>0</v>
      </c>
      <c r="J15" s="34">
        <v>1</v>
      </c>
    </row>
    <row r="16" spans="1:10" ht="20.25" x14ac:dyDescent="0.3">
      <c r="A16" s="49">
        <v>10</v>
      </c>
      <c r="B16" s="24" t="s">
        <v>402</v>
      </c>
      <c r="C16" s="17" t="s">
        <v>131</v>
      </c>
      <c r="D16" s="15" t="s">
        <v>72</v>
      </c>
      <c r="E16" s="49" t="s">
        <v>69</v>
      </c>
      <c r="F16" s="49" t="s">
        <v>69</v>
      </c>
      <c r="G16" s="49"/>
      <c r="H16" s="34">
        <v>1</v>
      </c>
      <c r="I16" s="34">
        <v>0</v>
      </c>
      <c r="J16" s="34">
        <v>1</v>
      </c>
    </row>
    <row r="17" spans="1:10" ht="20.25" x14ac:dyDescent="0.3">
      <c r="A17" s="49">
        <v>11</v>
      </c>
      <c r="B17" s="24" t="s">
        <v>403</v>
      </c>
      <c r="C17" s="17" t="s">
        <v>131</v>
      </c>
      <c r="D17" s="15" t="s">
        <v>72</v>
      </c>
      <c r="E17" s="49" t="s">
        <v>69</v>
      </c>
      <c r="F17" s="38" t="s">
        <v>69</v>
      </c>
      <c r="G17" s="49"/>
      <c r="H17" s="34">
        <v>1</v>
      </c>
      <c r="I17" s="34">
        <v>0</v>
      </c>
      <c r="J17" s="34">
        <v>1</v>
      </c>
    </row>
    <row r="18" spans="1:10" ht="20.25" x14ac:dyDescent="0.3">
      <c r="A18" s="49">
        <v>12</v>
      </c>
      <c r="B18" s="24" t="s">
        <v>404</v>
      </c>
      <c r="C18" s="17" t="s">
        <v>131</v>
      </c>
      <c r="D18" s="15" t="s">
        <v>72</v>
      </c>
      <c r="E18" s="49" t="s">
        <v>69</v>
      </c>
      <c r="F18" s="38" t="s">
        <v>69</v>
      </c>
      <c r="G18" s="49"/>
      <c r="H18" s="34">
        <v>1</v>
      </c>
      <c r="I18" s="34">
        <v>0</v>
      </c>
      <c r="J18" s="34">
        <v>1</v>
      </c>
    </row>
    <row r="19" spans="1:10" ht="20.25" x14ac:dyDescent="0.3">
      <c r="A19" s="49">
        <v>13</v>
      </c>
      <c r="B19" s="24" t="s">
        <v>405</v>
      </c>
      <c r="C19" s="17" t="s">
        <v>131</v>
      </c>
      <c r="D19" s="15" t="s">
        <v>72</v>
      </c>
      <c r="E19" s="49" t="s">
        <v>69</v>
      </c>
      <c r="F19" s="49" t="s">
        <v>69</v>
      </c>
      <c r="G19" s="49"/>
      <c r="H19" s="34">
        <v>1</v>
      </c>
      <c r="I19" s="34">
        <v>0</v>
      </c>
      <c r="J19" s="34">
        <v>1</v>
      </c>
    </row>
    <row r="20" spans="1:10" ht="20.25" x14ac:dyDescent="0.3">
      <c r="A20" s="49">
        <v>14</v>
      </c>
      <c r="B20" s="24" t="s">
        <v>406</v>
      </c>
      <c r="C20" s="14" t="s">
        <v>134</v>
      </c>
      <c r="D20" s="15" t="s">
        <v>72</v>
      </c>
      <c r="E20" s="49" t="s">
        <v>69</v>
      </c>
      <c r="F20" s="38" t="s">
        <v>69</v>
      </c>
      <c r="G20" s="49"/>
      <c r="H20" s="34">
        <v>1</v>
      </c>
      <c r="I20" s="34">
        <v>0</v>
      </c>
      <c r="J20" s="34">
        <v>1</v>
      </c>
    </row>
    <row r="21" spans="1:10" ht="20.25" x14ac:dyDescent="0.3">
      <c r="A21" s="49">
        <v>15</v>
      </c>
      <c r="B21" s="24" t="s">
        <v>407</v>
      </c>
      <c r="C21" s="17" t="s">
        <v>95</v>
      </c>
      <c r="D21" s="15" t="s">
        <v>72</v>
      </c>
      <c r="E21" s="49" t="s">
        <v>69</v>
      </c>
      <c r="F21" s="38" t="s">
        <v>69</v>
      </c>
      <c r="G21" s="49"/>
      <c r="H21" s="34">
        <v>1</v>
      </c>
      <c r="I21" s="34">
        <v>0</v>
      </c>
      <c r="J21" s="34">
        <v>1</v>
      </c>
    </row>
    <row r="22" spans="1:10" ht="20.25" x14ac:dyDescent="0.3">
      <c r="A22" s="49">
        <v>16</v>
      </c>
      <c r="B22" s="24" t="s">
        <v>408</v>
      </c>
      <c r="C22" s="17" t="s">
        <v>95</v>
      </c>
      <c r="D22" s="15" t="s">
        <v>72</v>
      </c>
      <c r="E22" s="49" t="s">
        <v>69</v>
      </c>
      <c r="F22" s="38" t="s">
        <v>69</v>
      </c>
      <c r="G22" s="49"/>
      <c r="H22" s="34">
        <v>1</v>
      </c>
      <c r="I22" s="34">
        <v>0</v>
      </c>
      <c r="J22" s="34">
        <v>1</v>
      </c>
    </row>
    <row r="23" spans="1:10" ht="20.25" x14ac:dyDescent="0.3">
      <c r="A23" s="49">
        <v>17</v>
      </c>
      <c r="B23" s="24" t="s">
        <v>409</v>
      </c>
      <c r="C23" s="17" t="s">
        <v>198</v>
      </c>
      <c r="D23" s="15" t="s">
        <v>72</v>
      </c>
      <c r="E23" s="49" t="s">
        <v>69</v>
      </c>
      <c r="F23" s="49" t="s">
        <v>69</v>
      </c>
      <c r="G23" s="49"/>
      <c r="H23" s="34">
        <v>1</v>
      </c>
      <c r="I23" s="34">
        <v>0</v>
      </c>
      <c r="J23" s="34">
        <v>1</v>
      </c>
    </row>
    <row r="24" spans="1:10" ht="20.25" x14ac:dyDescent="0.3">
      <c r="A24" s="49">
        <v>18</v>
      </c>
      <c r="B24" s="24" t="s">
        <v>410</v>
      </c>
      <c r="C24" s="17" t="s">
        <v>172</v>
      </c>
      <c r="D24" s="15" t="s">
        <v>72</v>
      </c>
      <c r="E24" s="49" t="s">
        <v>69</v>
      </c>
      <c r="F24" s="38" t="s">
        <v>69</v>
      </c>
      <c r="G24" s="49"/>
      <c r="H24" s="34">
        <v>1</v>
      </c>
      <c r="I24" s="34">
        <v>0</v>
      </c>
      <c r="J24" s="34">
        <v>1</v>
      </c>
    </row>
    <row r="25" spans="1:10" ht="20.25" x14ac:dyDescent="0.3">
      <c r="A25" s="49">
        <v>19</v>
      </c>
      <c r="B25" s="24" t="s">
        <v>411</v>
      </c>
      <c r="C25" s="17" t="s">
        <v>172</v>
      </c>
      <c r="D25" s="15" t="s">
        <v>72</v>
      </c>
      <c r="E25" s="49" t="s">
        <v>69</v>
      </c>
      <c r="F25" s="49" t="s">
        <v>69</v>
      </c>
      <c r="G25" s="49"/>
      <c r="H25" s="34">
        <v>1</v>
      </c>
      <c r="I25" s="34">
        <v>0</v>
      </c>
      <c r="J25" s="34">
        <v>1</v>
      </c>
    </row>
    <row r="26" spans="1:10" ht="20.25" x14ac:dyDescent="0.3">
      <c r="A26" s="49">
        <v>20</v>
      </c>
      <c r="B26" s="24" t="s">
        <v>412</v>
      </c>
      <c r="C26" s="17" t="s">
        <v>172</v>
      </c>
      <c r="D26" s="15" t="s">
        <v>72</v>
      </c>
      <c r="E26" s="49" t="s">
        <v>69</v>
      </c>
      <c r="F26" s="49" t="s">
        <v>69</v>
      </c>
      <c r="G26" s="49"/>
      <c r="H26" s="34">
        <v>1</v>
      </c>
      <c r="I26" s="34">
        <v>0</v>
      </c>
      <c r="J26" s="34">
        <v>1</v>
      </c>
    </row>
    <row r="27" spans="1:10" ht="20.25" x14ac:dyDescent="0.3">
      <c r="A27" s="49">
        <v>21</v>
      </c>
      <c r="B27" s="24" t="s">
        <v>413</v>
      </c>
      <c r="C27" s="17" t="s">
        <v>172</v>
      </c>
      <c r="D27" s="15" t="s">
        <v>72</v>
      </c>
      <c r="E27" s="49" t="s">
        <v>69</v>
      </c>
      <c r="F27" s="49" t="s">
        <v>69</v>
      </c>
      <c r="G27" s="49"/>
      <c r="H27" s="34">
        <v>1</v>
      </c>
      <c r="I27" s="34">
        <v>0</v>
      </c>
      <c r="J27" s="34">
        <v>1</v>
      </c>
    </row>
    <row r="28" spans="1:10" ht="20.25" x14ac:dyDescent="0.3">
      <c r="A28" s="49">
        <v>22</v>
      </c>
      <c r="B28" s="24" t="s">
        <v>414</v>
      </c>
      <c r="C28" s="17" t="s">
        <v>172</v>
      </c>
      <c r="D28" s="15" t="s">
        <v>72</v>
      </c>
      <c r="E28" s="49" t="s">
        <v>69</v>
      </c>
      <c r="F28" s="38" t="s">
        <v>69</v>
      </c>
      <c r="G28" s="49"/>
      <c r="H28" s="34">
        <v>1</v>
      </c>
      <c r="I28" s="34">
        <v>0</v>
      </c>
      <c r="J28" s="34">
        <v>1</v>
      </c>
    </row>
    <row r="29" spans="1:10" ht="20.25" x14ac:dyDescent="0.3">
      <c r="A29" s="49">
        <v>23</v>
      </c>
      <c r="B29" s="24" t="s">
        <v>415</v>
      </c>
      <c r="C29" s="17" t="s">
        <v>178</v>
      </c>
      <c r="D29" s="15" t="s">
        <v>72</v>
      </c>
      <c r="E29" s="49" t="s">
        <v>69</v>
      </c>
      <c r="F29" s="38" t="s">
        <v>69</v>
      </c>
      <c r="G29" s="49"/>
      <c r="H29" s="34">
        <v>1</v>
      </c>
      <c r="I29" s="34">
        <v>0</v>
      </c>
      <c r="J29" s="34">
        <v>1</v>
      </c>
    </row>
    <row r="30" spans="1:10" ht="20.25" x14ac:dyDescent="0.3">
      <c r="A30" s="49">
        <v>24</v>
      </c>
      <c r="B30" s="172" t="s">
        <v>136</v>
      </c>
      <c r="C30" s="14" t="s">
        <v>137</v>
      </c>
      <c r="D30" s="15" t="s">
        <v>72</v>
      </c>
      <c r="E30" s="49" t="s">
        <v>69</v>
      </c>
      <c r="F30" s="49" t="s">
        <v>69</v>
      </c>
      <c r="G30" s="49"/>
      <c r="H30" s="34">
        <v>1</v>
      </c>
      <c r="I30" s="34">
        <v>0</v>
      </c>
      <c r="J30" s="34">
        <v>1</v>
      </c>
    </row>
    <row r="31" spans="1:10" ht="20.25" x14ac:dyDescent="0.3">
      <c r="A31" s="49">
        <v>25</v>
      </c>
      <c r="B31" s="24"/>
      <c r="C31" s="14" t="s">
        <v>97</v>
      </c>
      <c r="D31" s="15" t="s">
        <v>72</v>
      </c>
      <c r="E31" s="49" t="s">
        <v>69</v>
      </c>
      <c r="F31" s="38" t="s">
        <v>69</v>
      </c>
      <c r="G31" s="49"/>
      <c r="H31" s="51">
        <v>1</v>
      </c>
      <c r="I31" s="51">
        <v>0</v>
      </c>
      <c r="J31" s="51">
        <v>1</v>
      </c>
    </row>
    <row r="32" spans="1:10" ht="20.25" x14ac:dyDescent="0.3">
      <c r="A32" s="49">
        <v>26</v>
      </c>
      <c r="B32" s="24"/>
      <c r="C32" s="14" t="s">
        <v>834</v>
      </c>
      <c r="D32" s="15" t="s">
        <v>72</v>
      </c>
      <c r="E32" s="49" t="s">
        <v>69</v>
      </c>
      <c r="F32" s="49" t="s">
        <v>69</v>
      </c>
      <c r="G32" s="49"/>
      <c r="H32" s="51">
        <v>1</v>
      </c>
      <c r="I32" s="51">
        <v>0</v>
      </c>
      <c r="J32" s="51">
        <v>1</v>
      </c>
    </row>
    <row r="33" spans="1:10" s="30" customFormat="1" ht="24" customHeight="1" x14ac:dyDescent="0.3">
      <c r="A33" s="49">
        <v>27</v>
      </c>
      <c r="B33" s="24"/>
      <c r="C33" s="14" t="s">
        <v>110</v>
      </c>
      <c r="D33" s="15" t="s">
        <v>72</v>
      </c>
      <c r="E33" s="49" t="s">
        <v>69</v>
      </c>
      <c r="F33" s="38" t="s">
        <v>69</v>
      </c>
      <c r="G33" s="35"/>
      <c r="H33" s="51">
        <v>1</v>
      </c>
      <c r="I33" s="51">
        <v>0</v>
      </c>
      <c r="J33" s="51">
        <v>1</v>
      </c>
    </row>
    <row r="34" spans="1:10" ht="20.25" x14ac:dyDescent="0.3">
      <c r="A34" s="49">
        <v>28</v>
      </c>
      <c r="B34" s="172" t="s">
        <v>81</v>
      </c>
      <c r="C34" s="14" t="s">
        <v>180</v>
      </c>
      <c r="D34" s="15" t="s">
        <v>72</v>
      </c>
      <c r="E34" s="49" t="s">
        <v>69</v>
      </c>
      <c r="F34" s="38" t="s">
        <v>69</v>
      </c>
      <c r="G34" s="49"/>
      <c r="H34" s="51">
        <v>1</v>
      </c>
      <c r="I34" s="51">
        <v>0</v>
      </c>
      <c r="J34" s="51">
        <v>1</v>
      </c>
    </row>
    <row r="35" spans="1:10" ht="20.25" x14ac:dyDescent="0.3">
      <c r="A35" s="49">
        <v>29</v>
      </c>
      <c r="B35" s="24"/>
      <c r="C35" s="14" t="s">
        <v>160</v>
      </c>
      <c r="D35" s="15" t="s">
        <v>72</v>
      </c>
      <c r="E35" s="49" t="s">
        <v>69</v>
      </c>
      <c r="F35" s="49" t="s">
        <v>69</v>
      </c>
      <c r="G35" s="49"/>
      <c r="H35" s="51">
        <v>1</v>
      </c>
      <c r="I35" s="51">
        <v>0</v>
      </c>
      <c r="J35" s="51">
        <v>1</v>
      </c>
    </row>
    <row r="36" spans="1:10" ht="20.25" x14ac:dyDescent="0.3">
      <c r="A36" s="49">
        <v>30</v>
      </c>
      <c r="B36" s="24"/>
      <c r="C36" s="14" t="s">
        <v>143</v>
      </c>
      <c r="D36" s="15" t="s">
        <v>72</v>
      </c>
      <c r="E36" s="49" t="s">
        <v>69</v>
      </c>
      <c r="F36" s="49" t="s">
        <v>69</v>
      </c>
      <c r="G36" s="49"/>
      <c r="H36" s="51">
        <v>1</v>
      </c>
      <c r="I36" s="51">
        <v>0</v>
      </c>
      <c r="J36" s="51">
        <v>1</v>
      </c>
    </row>
    <row r="37" spans="1:10" ht="20.25" x14ac:dyDescent="0.3">
      <c r="A37" s="49">
        <v>31</v>
      </c>
      <c r="B37" s="24"/>
      <c r="C37" s="14" t="s">
        <v>180</v>
      </c>
      <c r="D37" s="15" t="s">
        <v>72</v>
      </c>
      <c r="E37" s="49" t="s">
        <v>69</v>
      </c>
      <c r="F37" s="49" t="s">
        <v>69</v>
      </c>
      <c r="G37" s="49"/>
      <c r="H37" s="51">
        <v>1</v>
      </c>
      <c r="I37" s="51">
        <v>0</v>
      </c>
      <c r="J37" s="51">
        <v>1</v>
      </c>
    </row>
    <row r="38" spans="1:10" ht="20.25" x14ac:dyDescent="0.3">
      <c r="A38" s="49">
        <v>32</v>
      </c>
      <c r="B38" s="24"/>
      <c r="C38" s="46" t="s">
        <v>183</v>
      </c>
      <c r="D38" s="15" t="s">
        <v>72</v>
      </c>
      <c r="E38" s="49" t="s">
        <v>69</v>
      </c>
      <c r="F38" s="49" t="s">
        <v>69</v>
      </c>
      <c r="G38" s="49"/>
      <c r="H38" s="34">
        <v>1</v>
      </c>
      <c r="I38" s="34">
        <v>0</v>
      </c>
      <c r="J38" s="34">
        <v>1</v>
      </c>
    </row>
    <row r="39" spans="1:10" ht="20.25" x14ac:dyDescent="0.3">
      <c r="A39" s="49">
        <v>33</v>
      </c>
      <c r="B39" s="24"/>
      <c r="C39" s="46" t="s">
        <v>183</v>
      </c>
      <c r="D39" s="15" t="s">
        <v>72</v>
      </c>
      <c r="E39" s="49"/>
      <c r="F39" s="49"/>
      <c r="G39" s="49"/>
      <c r="H39" s="34">
        <v>1</v>
      </c>
      <c r="I39" s="34">
        <v>0</v>
      </c>
      <c r="J39" s="34">
        <v>1</v>
      </c>
    </row>
    <row r="40" spans="1:10" ht="20.25" x14ac:dyDescent="0.3">
      <c r="A40" s="49">
        <v>34</v>
      </c>
      <c r="B40" s="24"/>
      <c r="C40" s="14" t="s">
        <v>200</v>
      </c>
      <c r="D40" s="15" t="s">
        <v>72</v>
      </c>
      <c r="E40" s="49" t="s">
        <v>69</v>
      </c>
      <c r="F40" s="49" t="s">
        <v>69</v>
      </c>
      <c r="G40" s="49"/>
      <c r="H40" s="34">
        <v>1</v>
      </c>
      <c r="I40" s="34">
        <v>0</v>
      </c>
      <c r="J40" s="34">
        <v>1</v>
      </c>
    </row>
    <row r="41" spans="1:10" ht="20.25" x14ac:dyDescent="0.3">
      <c r="A41" s="49">
        <v>35</v>
      </c>
      <c r="B41" s="24"/>
      <c r="C41" s="14" t="s">
        <v>835</v>
      </c>
      <c r="D41" s="15" t="s">
        <v>72</v>
      </c>
      <c r="E41" s="49" t="s">
        <v>69</v>
      </c>
      <c r="F41" s="49" t="s">
        <v>69</v>
      </c>
      <c r="G41" s="49"/>
      <c r="H41" s="34">
        <v>1</v>
      </c>
      <c r="I41" s="34">
        <v>0</v>
      </c>
      <c r="J41" s="34">
        <v>1</v>
      </c>
    </row>
    <row r="42" spans="1:10" ht="20.25" x14ac:dyDescent="0.3">
      <c r="A42" s="49">
        <v>36</v>
      </c>
      <c r="B42" s="24"/>
      <c r="C42" s="14" t="s">
        <v>110</v>
      </c>
      <c r="D42" s="15" t="s">
        <v>72</v>
      </c>
      <c r="E42" s="49" t="s">
        <v>69</v>
      </c>
      <c r="F42" s="49" t="s">
        <v>69</v>
      </c>
      <c r="G42" s="49"/>
      <c r="H42" s="34">
        <v>1</v>
      </c>
      <c r="I42" s="34">
        <v>0</v>
      </c>
      <c r="J42" s="34">
        <v>1</v>
      </c>
    </row>
    <row r="43" spans="1:10" ht="20.25" x14ac:dyDescent="0.3">
      <c r="A43" s="49">
        <v>37</v>
      </c>
      <c r="B43" s="24"/>
      <c r="C43" s="14" t="s">
        <v>110</v>
      </c>
      <c r="D43" s="15" t="s">
        <v>72</v>
      </c>
      <c r="E43" s="49" t="s">
        <v>69</v>
      </c>
      <c r="F43" s="49" t="s">
        <v>69</v>
      </c>
      <c r="G43" s="49"/>
      <c r="H43" s="34">
        <v>1</v>
      </c>
      <c r="I43" s="34">
        <v>0</v>
      </c>
      <c r="J43" s="34">
        <v>1</v>
      </c>
    </row>
    <row r="44" spans="1:10" ht="20.25" x14ac:dyDescent="0.3">
      <c r="A44" s="49">
        <v>38</v>
      </c>
      <c r="B44" s="24"/>
      <c r="C44" s="14" t="s">
        <v>110</v>
      </c>
      <c r="D44" s="15" t="s">
        <v>72</v>
      </c>
      <c r="E44" s="49" t="s">
        <v>69</v>
      </c>
      <c r="F44" s="49" t="s">
        <v>69</v>
      </c>
      <c r="G44" s="49"/>
      <c r="H44" s="34">
        <v>1</v>
      </c>
      <c r="I44" s="34">
        <v>0</v>
      </c>
      <c r="J44" s="34">
        <v>1</v>
      </c>
    </row>
    <row r="45" spans="1:10" ht="20.25" x14ac:dyDescent="0.3">
      <c r="A45" s="49">
        <v>39</v>
      </c>
      <c r="B45" s="24"/>
      <c r="C45" s="14" t="s">
        <v>110</v>
      </c>
      <c r="D45" s="15" t="s">
        <v>72</v>
      </c>
      <c r="E45" s="49" t="s">
        <v>69</v>
      </c>
      <c r="F45" s="49" t="s">
        <v>69</v>
      </c>
      <c r="G45" s="49"/>
      <c r="H45" s="34">
        <v>1</v>
      </c>
      <c r="I45" s="34">
        <v>0</v>
      </c>
      <c r="J45" s="34">
        <v>1</v>
      </c>
    </row>
    <row r="46" spans="1:10" ht="20.25" x14ac:dyDescent="0.3">
      <c r="A46" s="49">
        <v>40</v>
      </c>
      <c r="B46" s="24"/>
      <c r="C46" s="14" t="s">
        <v>186</v>
      </c>
      <c r="D46" s="15" t="s">
        <v>72</v>
      </c>
      <c r="E46" s="49" t="s">
        <v>69</v>
      </c>
      <c r="F46" s="49" t="s">
        <v>69</v>
      </c>
      <c r="G46" s="49"/>
      <c r="H46" s="34">
        <v>1</v>
      </c>
      <c r="I46" s="34">
        <v>0</v>
      </c>
      <c r="J46" s="34">
        <v>1</v>
      </c>
    </row>
    <row r="47" spans="1:10" ht="20.25" x14ac:dyDescent="0.3">
      <c r="A47" s="49">
        <v>41</v>
      </c>
      <c r="B47" s="24"/>
      <c r="C47" s="14" t="s">
        <v>186</v>
      </c>
      <c r="D47" s="15" t="s">
        <v>72</v>
      </c>
      <c r="E47" s="49" t="s">
        <v>69</v>
      </c>
      <c r="F47" s="49" t="s">
        <v>69</v>
      </c>
      <c r="G47" s="49"/>
      <c r="H47" s="34">
        <v>1</v>
      </c>
      <c r="I47" s="34">
        <v>0</v>
      </c>
      <c r="J47" s="34">
        <v>1</v>
      </c>
    </row>
    <row r="48" spans="1:10" ht="20.25" x14ac:dyDescent="0.3">
      <c r="A48" s="49">
        <v>42</v>
      </c>
      <c r="B48" s="24"/>
      <c r="C48" s="14" t="s">
        <v>186</v>
      </c>
      <c r="D48" s="15" t="s">
        <v>72</v>
      </c>
      <c r="E48" s="49" t="s">
        <v>69</v>
      </c>
      <c r="F48" s="49" t="s">
        <v>69</v>
      </c>
      <c r="G48" s="49"/>
      <c r="H48" s="34">
        <v>1</v>
      </c>
      <c r="I48" s="34">
        <v>0</v>
      </c>
      <c r="J48" s="34">
        <v>1</v>
      </c>
    </row>
    <row r="49" spans="1:10" ht="20.25" x14ac:dyDescent="0.3">
      <c r="A49" s="49">
        <v>43</v>
      </c>
      <c r="B49" s="24"/>
      <c r="C49" s="14" t="s">
        <v>186</v>
      </c>
      <c r="D49" s="15" t="s">
        <v>72</v>
      </c>
      <c r="E49" s="49" t="s">
        <v>69</v>
      </c>
      <c r="F49" s="49" t="s">
        <v>69</v>
      </c>
      <c r="G49" s="49"/>
      <c r="H49" s="34">
        <v>1</v>
      </c>
      <c r="I49" s="34">
        <v>0</v>
      </c>
      <c r="J49" s="34">
        <v>1</v>
      </c>
    </row>
    <row r="50" spans="1:10" ht="20.25" x14ac:dyDescent="0.3">
      <c r="A50" s="49">
        <v>44</v>
      </c>
      <c r="B50" s="24"/>
      <c r="C50" s="14" t="s">
        <v>186</v>
      </c>
      <c r="D50" s="15" t="s">
        <v>72</v>
      </c>
      <c r="E50" s="49" t="s">
        <v>69</v>
      </c>
      <c r="F50" s="49" t="s">
        <v>69</v>
      </c>
      <c r="G50" s="49"/>
      <c r="H50" s="34">
        <v>1</v>
      </c>
      <c r="I50" s="34">
        <v>0</v>
      </c>
      <c r="J50" s="34">
        <v>1</v>
      </c>
    </row>
    <row r="51" spans="1:10" ht="20.25" x14ac:dyDescent="0.3">
      <c r="A51" s="49">
        <v>45</v>
      </c>
      <c r="B51" s="24"/>
      <c r="C51" s="14" t="s">
        <v>186</v>
      </c>
      <c r="D51" s="15" t="s">
        <v>72</v>
      </c>
      <c r="E51" s="49" t="s">
        <v>69</v>
      </c>
      <c r="F51" s="49" t="s">
        <v>69</v>
      </c>
      <c r="G51" s="49"/>
      <c r="H51" s="34">
        <v>1</v>
      </c>
      <c r="I51" s="34">
        <v>0</v>
      </c>
      <c r="J51" s="34">
        <v>1</v>
      </c>
    </row>
    <row r="52" spans="1:10" ht="20.25" x14ac:dyDescent="0.3">
      <c r="A52" s="49">
        <v>46</v>
      </c>
      <c r="B52" s="24"/>
      <c r="C52" s="14" t="s">
        <v>186</v>
      </c>
      <c r="D52" s="15" t="s">
        <v>72</v>
      </c>
      <c r="E52" s="49" t="s">
        <v>69</v>
      </c>
      <c r="F52" s="49" t="s">
        <v>69</v>
      </c>
      <c r="G52" s="49"/>
      <c r="H52" s="34">
        <v>1</v>
      </c>
      <c r="I52" s="34">
        <v>0</v>
      </c>
      <c r="J52" s="34">
        <v>1</v>
      </c>
    </row>
    <row r="53" spans="1:10" ht="20.25" x14ac:dyDescent="0.3">
      <c r="A53" s="49">
        <v>47</v>
      </c>
      <c r="B53" s="24"/>
      <c r="C53" s="14" t="s">
        <v>186</v>
      </c>
      <c r="D53" s="15" t="s">
        <v>72</v>
      </c>
      <c r="E53" s="49" t="s">
        <v>69</v>
      </c>
      <c r="F53" s="49" t="s">
        <v>69</v>
      </c>
      <c r="G53" s="49"/>
      <c r="H53" s="34">
        <v>1</v>
      </c>
      <c r="I53" s="34">
        <v>0</v>
      </c>
      <c r="J53" s="34">
        <v>1</v>
      </c>
    </row>
    <row r="54" spans="1:10" ht="20.25" x14ac:dyDescent="0.3">
      <c r="A54" s="49">
        <v>48</v>
      </c>
      <c r="B54" s="24"/>
      <c r="C54" s="14" t="s">
        <v>186</v>
      </c>
      <c r="D54" s="15" t="s">
        <v>72</v>
      </c>
      <c r="E54" s="49" t="s">
        <v>69</v>
      </c>
      <c r="F54" s="49" t="s">
        <v>69</v>
      </c>
      <c r="G54" s="49"/>
      <c r="H54" s="34">
        <v>1</v>
      </c>
      <c r="I54" s="34">
        <v>0</v>
      </c>
      <c r="J54" s="34">
        <v>1</v>
      </c>
    </row>
    <row r="55" spans="1:10" ht="20.25" x14ac:dyDescent="0.3">
      <c r="A55" s="49">
        <v>49</v>
      </c>
      <c r="B55" s="24"/>
      <c r="C55" s="14" t="s">
        <v>186</v>
      </c>
      <c r="D55" s="15" t="s">
        <v>73</v>
      </c>
      <c r="E55" s="49" t="s">
        <v>69</v>
      </c>
      <c r="F55" s="49">
        <v>1</v>
      </c>
      <c r="G55" s="49"/>
      <c r="H55" s="34">
        <v>1</v>
      </c>
      <c r="I55" s="34">
        <v>1</v>
      </c>
      <c r="J55" s="34">
        <v>0</v>
      </c>
    </row>
    <row r="56" spans="1:10" ht="20.25" x14ac:dyDescent="0.3">
      <c r="A56" s="49">
        <v>50</v>
      </c>
      <c r="B56" s="24"/>
      <c r="C56" s="14" t="s">
        <v>836</v>
      </c>
      <c r="D56" s="15" t="s">
        <v>72</v>
      </c>
      <c r="E56" s="49" t="s">
        <v>69</v>
      </c>
      <c r="F56" s="49" t="s">
        <v>69</v>
      </c>
      <c r="G56" s="49"/>
      <c r="H56" s="34">
        <v>1</v>
      </c>
      <c r="I56" s="34">
        <v>0</v>
      </c>
      <c r="J56" s="34">
        <v>1</v>
      </c>
    </row>
    <row r="57" spans="1:10" ht="20.25" x14ac:dyDescent="0.3">
      <c r="A57" s="49">
        <v>51</v>
      </c>
      <c r="B57" s="24"/>
      <c r="C57" s="14" t="s">
        <v>836</v>
      </c>
      <c r="D57" s="15" t="s">
        <v>72</v>
      </c>
      <c r="E57" s="49" t="s">
        <v>69</v>
      </c>
      <c r="F57" s="49" t="s">
        <v>69</v>
      </c>
      <c r="G57" s="49"/>
      <c r="H57" s="34">
        <v>1</v>
      </c>
      <c r="I57" s="34">
        <v>0</v>
      </c>
      <c r="J57" s="34">
        <v>1</v>
      </c>
    </row>
    <row r="58" spans="1:10" ht="20.25" x14ac:dyDescent="0.3">
      <c r="A58" s="49">
        <v>52</v>
      </c>
      <c r="B58" s="24"/>
      <c r="C58" s="14" t="s">
        <v>836</v>
      </c>
      <c r="D58" s="15" t="s">
        <v>72</v>
      </c>
      <c r="E58" s="49" t="s">
        <v>69</v>
      </c>
      <c r="F58" s="49" t="s">
        <v>69</v>
      </c>
      <c r="G58" s="49"/>
      <c r="H58" s="34">
        <v>1</v>
      </c>
      <c r="I58" s="34">
        <v>0</v>
      </c>
      <c r="J58" s="34">
        <v>1</v>
      </c>
    </row>
    <row r="59" spans="1:10" ht="20.25" x14ac:dyDescent="0.3">
      <c r="A59" s="49">
        <v>53</v>
      </c>
      <c r="B59" s="24"/>
      <c r="C59" s="14" t="s">
        <v>836</v>
      </c>
      <c r="D59" s="15" t="s">
        <v>73</v>
      </c>
      <c r="E59" s="49" t="s">
        <v>69</v>
      </c>
      <c r="F59" s="49">
        <v>1</v>
      </c>
      <c r="G59" s="49"/>
      <c r="H59" s="34">
        <v>1</v>
      </c>
      <c r="I59" s="34">
        <v>1</v>
      </c>
      <c r="J59" s="34">
        <v>0</v>
      </c>
    </row>
    <row r="60" spans="1:10" s="44" customFormat="1" ht="25.5" customHeight="1" x14ac:dyDescent="0.3">
      <c r="A60" s="42" t="s">
        <v>468</v>
      </c>
      <c r="B60" s="43"/>
      <c r="D60" s="43"/>
      <c r="E60" s="43"/>
      <c r="F60" s="43"/>
      <c r="G60" s="43"/>
    </row>
    <row r="61" spans="1:10" ht="20.25" x14ac:dyDescent="0.3">
      <c r="A61" s="49">
        <v>54</v>
      </c>
      <c r="B61" s="24" t="s">
        <v>416</v>
      </c>
      <c r="C61" s="17" t="s">
        <v>207</v>
      </c>
      <c r="D61" s="15" t="s">
        <v>72</v>
      </c>
      <c r="E61" s="49" t="s">
        <v>69</v>
      </c>
      <c r="F61" s="49" t="s">
        <v>69</v>
      </c>
      <c r="G61" s="49"/>
      <c r="H61" s="34">
        <v>1</v>
      </c>
      <c r="I61" s="34">
        <v>0</v>
      </c>
      <c r="J61" s="34">
        <v>1</v>
      </c>
    </row>
    <row r="62" spans="1:10" ht="20.25" x14ac:dyDescent="0.3">
      <c r="A62" s="49">
        <v>55</v>
      </c>
      <c r="B62" s="24" t="s">
        <v>418</v>
      </c>
      <c r="C62" s="17" t="s">
        <v>210</v>
      </c>
      <c r="D62" s="15" t="s">
        <v>72</v>
      </c>
      <c r="E62" s="49" t="s">
        <v>69</v>
      </c>
      <c r="F62" s="49" t="s">
        <v>69</v>
      </c>
      <c r="G62" s="49"/>
      <c r="H62" s="34">
        <v>1</v>
      </c>
      <c r="I62" s="34">
        <v>0</v>
      </c>
      <c r="J62" s="34">
        <v>1</v>
      </c>
    </row>
    <row r="63" spans="1:10" ht="20.25" x14ac:dyDescent="0.3">
      <c r="A63" s="49">
        <v>56</v>
      </c>
      <c r="B63" s="24" t="s">
        <v>417</v>
      </c>
      <c r="C63" s="17" t="s">
        <v>217</v>
      </c>
      <c r="D63" s="15" t="s">
        <v>73</v>
      </c>
      <c r="E63" s="49" t="s">
        <v>69</v>
      </c>
      <c r="F63" s="49">
        <v>1</v>
      </c>
      <c r="G63" s="49"/>
      <c r="H63" s="34">
        <v>1</v>
      </c>
      <c r="I63" s="34">
        <v>1</v>
      </c>
      <c r="J63" s="34">
        <v>0</v>
      </c>
    </row>
    <row r="64" spans="1:10" ht="20.25" x14ac:dyDescent="0.3">
      <c r="A64" s="49">
        <v>57</v>
      </c>
      <c r="B64" s="24" t="s">
        <v>420</v>
      </c>
      <c r="C64" s="17" t="s">
        <v>90</v>
      </c>
      <c r="D64" s="15" t="s">
        <v>72</v>
      </c>
      <c r="E64" s="49" t="s">
        <v>69</v>
      </c>
      <c r="F64" s="49" t="s">
        <v>69</v>
      </c>
      <c r="G64" s="49"/>
      <c r="H64" s="34">
        <v>1</v>
      </c>
      <c r="I64" s="34">
        <v>0</v>
      </c>
      <c r="J64" s="34">
        <v>1</v>
      </c>
    </row>
    <row r="65" spans="1:10" ht="20.25" x14ac:dyDescent="0.3">
      <c r="A65" s="49">
        <v>58</v>
      </c>
      <c r="B65" s="24" t="s">
        <v>419</v>
      </c>
      <c r="C65" s="17" t="s">
        <v>90</v>
      </c>
      <c r="D65" s="15" t="s">
        <v>72</v>
      </c>
      <c r="E65" s="49" t="s">
        <v>69</v>
      </c>
      <c r="F65" s="49" t="s">
        <v>69</v>
      </c>
      <c r="G65" s="49"/>
      <c r="H65" s="34">
        <v>1</v>
      </c>
      <c r="I65" s="34">
        <v>0</v>
      </c>
      <c r="J65" s="34">
        <v>1</v>
      </c>
    </row>
    <row r="66" spans="1:10" ht="20.25" x14ac:dyDescent="0.3">
      <c r="A66" s="49">
        <v>59</v>
      </c>
      <c r="B66" s="24" t="s">
        <v>421</v>
      </c>
      <c r="C66" s="17" t="s">
        <v>220</v>
      </c>
      <c r="D66" s="15" t="s">
        <v>72</v>
      </c>
      <c r="E66" s="49" t="s">
        <v>69</v>
      </c>
      <c r="F66" s="49" t="s">
        <v>69</v>
      </c>
      <c r="G66" s="49"/>
      <c r="H66" s="34">
        <v>1</v>
      </c>
      <c r="I66" s="34">
        <v>0</v>
      </c>
      <c r="J66" s="34">
        <v>1</v>
      </c>
    </row>
    <row r="67" spans="1:10" ht="20.25" x14ac:dyDescent="0.3">
      <c r="A67" s="49">
        <v>60</v>
      </c>
      <c r="B67" s="24" t="s">
        <v>422</v>
      </c>
      <c r="C67" s="17" t="s">
        <v>220</v>
      </c>
      <c r="D67" s="15" t="s">
        <v>72</v>
      </c>
      <c r="E67" s="49" t="s">
        <v>69</v>
      </c>
      <c r="F67" s="49" t="s">
        <v>69</v>
      </c>
      <c r="G67" s="49"/>
      <c r="H67" s="34">
        <v>1</v>
      </c>
      <c r="I67" s="34">
        <v>0</v>
      </c>
      <c r="J67" s="34">
        <v>1</v>
      </c>
    </row>
    <row r="68" spans="1:10" ht="20.25" x14ac:dyDescent="0.3">
      <c r="A68" s="49">
        <v>61</v>
      </c>
      <c r="B68" s="24" t="s">
        <v>423</v>
      </c>
      <c r="C68" s="17" t="s">
        <v>222</v>
      </c>
      <c r="D68" s="15" t="s">
        <v>73</v>
      </c>
      <c r="E68" s="49" t="s">
        <v>393</v>
      </c>
      <c r="F68" s="49">
        <v>1</v>
      </c>
      <c r="G68" s="49"/>
      <c r="H68" s="34">
        <v>1</v>
      </c>
      <c r="I68" s="34">
        <v>1</v>
      </c>
      <c r="J68" s="34">
        <v>0</v>
      </c>
    </row>
    <row r="69" spans="1:10" ht="20.25" x14ac:dyDescent="0.3">
      <c r="A69" s="49">
        <v>62</v>
      </c>
      <c r="B69" s="24" t="s">
        <v>424</v>
      </c>
      <c r="C69" s="17" t="s">
        <v>131</v>
      </c>
      <c r="D69" s="15" t="s">
        <v>72</v>
      </c>
      <c r="E69" s="49" t="s">
        <v>69</v>
      </c>
      <c r="F69" s="49" t="s">
        <v>69</v>
      </c>
      <c r="G69" s="49"/>
      <c r="H69" s="34">
        <v>1</v>
      </c>
      <c r="I69" s="34">
        <v>0</v>
      </c>
      <c r="J69" s="34">
        <v>1</v>
      </c>
    </row>
    <row r="70" spans="1:10" ht="20.25" x14ac:dyDescent="0.3">
      <c r="A70" s="49">
        <v>63</v>
      </c>
      <c r="B70" s="24" t="s">
        <v>425</v>
      </c>
      <c r="C70" s="17" t="s">
        <v>131</v>
      </c>
      <c r="D70" s="15" t="s">
        <v>72</v>
      </c>
      <c r="E70" s="49" t="s">
        <v>69</v>
      </c>
      <c r="F70" s="49" t="s">
        <v>69</v>
      </c>
      <c r="G70" s="49"/>
      <c r="H70" s="34">
        <v>1</v>
      </c>
      <c r="I70" s="34">
        <v>0</v>
      </c>
      <c r="J70" s="34">
        <v>1</v>
      </c>
    </row>
    <row r="71" spans="1:10" ht="20.25" x14ac:dyDescent="0.3">
      <c r="A71" s="49">
        <v>64</v>
      </c>
      <c r="B71" s="24" t="s">
        <v>426</v>
      </c>
      <c r="C71" s="17" t="s">
        <v>237</v>
      </c>
      <c r="D71" s="15" t="s">
        <v>73</v>
      </c>
      <c r="E71" s="49" t="s">
        <v>69</v>
      </c>
      <c r="F71" s="49">
        <v>1</v>
      </c>
      <c r="G71" s="49"/>
      <c r="H71" s="34">
        <v>1</v>
      </c>
      <c r="I71" s="34">
        <v>1</v>
      </c>
      <c r="J71" s="34">
        <v>0</v>
      </c>
    </row>
    <row r="72" spans="1:10" ht="20.25" x14ac:dyDescent="0.3">
      <c r="A72" s="49">
        <v>65</v>
      </c>
      <c r="B72" s="24" t="s">
        <v>428</v>
      </c>
      <c r="C72" s="17" t="s">
        <v>243</v>
      </c>
      <c r="D72" s="15" t="s">
        <v>72</v>
      </c>
      <c r="E72" s="49" t="s">
        <v>69</v>
      </c>
      <c r="F72" s="49" t="s">
        <v>69</v>
      </c>
      <c r="G72" s="49"/>
      <c r="H72" s="34">
        <v>1</v>
      </c>
      <c r="I72" s="34">
        <v>0</v>
      </c>
      <c r="J72" s="34">
        <v>1</v>
      </c>
    </row>
    <row r="73" spans="1:10" ht="20.25" x14ac:dyDescent="0.3">
      <c r="A73" s="49">
        <v>66</v>
      </c>
      <c r="B73" s="24" t="s">
        <v>427</v>
      </c>
      <c r="C73" s="17" t="s">
        <v>248</v>
      </c>
      <c r="D73" s="15" t="s">
        <v>72</v>
      </c>
      <c r="E73" s="49" t="s">
        <v>69</v>
      </c>
      <c r="F73" s="49" t="s">
        <v>69</v>
      </c>
      <c r="G73" s="49"/>
      <c r="H73" s="34">
        <v>1</v>
      </c>
      <c r="I73" s="34">
        <v>0</v>
      </c>
      <c r="J73" s="34">
        <v>1</v>
      </c>
    </row>
    <row r="74" spans="1:10" ht="20.25" x14ac:dyDescent="0.3">
      <c r="A74" s="49">
        <v>67</v>
      </c>
      <c r="B74" s="172" t="s">
        <v>136</v>
      </c>
      <c r="C74" s="14" t="s">
        <v>110</v>
      </c>
      <c r="D74" s="15" t="s">
        <v>72</v>
      </c>
      <c r="E74" s="49" t="s">
        <v>69</v>
      </c>
      <c r="F74" s="49" t="s">
        <v>69</v>
      </c>
      <c r="G74" s="49"/>
      <c r="H74" s="34">
        <v>1</v>
      </c>
      <c r="I74" s="34">
        <v>0</v>
      </c>
      <c r="J74" s="34">
        <v>1</v>
      </c>
    </row>
    <row r="75" spans="1:10" ht="20.25" x14ac:dyDescent="0.3">
      <c r="A75" s="49">
        <v>68</v>
      </c>
      <c r="B75" s="172" t="s">
        <v>81</v>
      </c>
      <c r="C75" s="14" t="s">
        <v>239</v>
      </c>
      <c r="D75" s="15" t="s">
        <v>72</v>
      </c>
      <c r="E75" s="49" t="s">
        <v>69</v>
      </c>
      <c r="F75" s="49" t="s">
        <v>69</v>
      </c>
      <c r="G75" s="49"/>
      <c r="H75" s="34">
        <v>1</v>
      </c>
      <c r="I75" s="34">
        <v>0</v>
      </c>
      <c r="J75" s="34">
        <v>1</v>
      </c>
    </row>
    <row r="76" spans="1:10" ht="20.25" x14ac:dyDescent="0.3">
      <c r="A76" s="49">
        <v>69</v>
      </c>
      <c r="B76" s="24"/>
      <c r="C76" s="14" t="s">
        <v>143</v>
      </c>
      <c r="D76" s="15" t="s">
        <v>72</v>
      </c>
      <c r="E76" s="49" t="s">
        <v>69</v>
      </c>
      <c r="F76" s="49" t="s">
        <v>69</v>
      </c>
      <c r="G76" s="49"/>
      <c r="H76" s="34">
        <v>1</v>
      </c>
      <c r="I76" s="34">
        <v>0</v>
      </c>
      <c r="J76" s="34">
        <v>1</v>
      </c>
    </row>
    <row r="77" spans="1:10" ht="20.25" x14ac:dyDescent="0.3">
      <c r="A77" s="49">
        <v>70</v>
      </c>
      <c r="B77" s="24"/>
      <c r="C77" s="17" t="s">
        <v>110</v>
      </c>
      <c r="D77" s="15" t="s">
        <v>72</v>
      </c>
      <c r="E77" s="49" t="s">
        <v>69</v>
      </c>
      <c r="F77" s="49" t="s">
        <v>69</v>
      </c>
      <c r="G77" s="49"/>
      <c r="H77" s="34">
        <v>1</v>
      </c>
      <c r="I77" s="34">
        <v>0</v>
      </c>
      <c r="J77" s="34">
        <v>1</v>
      </c>
    </row>
    <row r="78" spans="1:10" ht="20.25" x14ac:dyDescent="0.3">
      <c r="A78" s="49">
        <v>71</v>
      </c>
      <c r="B78" s="24"/>
      <c r="C78" s="17" t="s">
        <v>110</v>
      </c>
      <c r="D78" s="15" t="s">
        <v>72</v>
      </c>
      <c r="E78" s="49" t="s">
        <v>69</v>
      </c>
      <c r="F78" s="49" t="s">
        <v>69</v>
      </c>
      <c r="G78" s="49"/>
      <c r="H78" s="34">
        <v>1</v>
      </c>
      <c r="I78" s="34">
        <v>0</v>
      </c>
      <c r="J78" s="34">
        <v>1</v>
      </c>
    </row>
    <row r="79" spans="1:10" ht="20.25" x14ac:dyDescent="0.3">
      <c r="A79" s="49">
        <v>72</v>
      </c>
      <c r="B79" s="24"/>
      <c r="C79" s="17" t="s">
        <v>110</v>
      </c>
      <c r="D79" s="15" t="s">
        <v>72</v>
      </c>
      <c r="E79" s="49" t="s">
        <v>69</v>
      </c>
      <c r="F79" s="49" t="s">
        <v>69</v>
      </c>
      <c r="G79" s="49"/>
      <c r="H79" s="34">
        <v>1</v>
      </c>
      <c r="I79" s="34">
        <v>0</v>
      </c>
      <c r="J79" s="34">
        <v>1</v>
      </c>
    </row>
    <row r="80" spans="1:10" ht="20.25" x14ac:dyDescent="0.3">
      <c r="A80" s="49">
        <v>73</v>
      </c>
      <c r="B80" s="24"/>
      <c r="C80" s="17" t="s">
        <v>110</v>
      </c>
      <c r="D80" s="15" t="s">
        <v>72</v>
      </c>
      <c r="E80" s="49" t="s">
        <v>69</v>
      </c>
      <c r="F80" s="49" t="s">
        <v>69</v>
      </c>
      <c r="G80" s="49"/>
      <c r="H80" s="34">
        <v>1</v>
      </c>
      <c r="I80" s="34">
        <v>0</v>
      </c>
      <c r="J80" s="34">
        <v>1</v>
      </c>
    </row>
    <row r="81" spans="1:14" ht="20.25" x14ac:dyDescent="0.3">
      <c r="A81" s="49">
        <v>74</v>
      </c>
      <c r="B81" s="24"/>
      <c r="C81" s="17" t="s">
        <v>110</v>
      </c>
      <c r="D81" s="15" t="s">
        <v>72</v>
      </c>
      <c r="E81" s="49" t="s">
        <v>69</v>
      </c>
      <c r="F81" s="49" t="s">
        <v>69</v>
      </c>
      <c r="G81" s="49"/>
      <c r="H81" s="34">
        <v>1</v>
      </c>
      <c r="I81" s="34">
        <v>0</v>
      </c>
      <c r="J81" s="34">
        <v>1</v>
      </c>
    </row>
    <row r="82" spans="1:14" ht="20.25" x14ac:dyDescent="0.3">
      <c r="A82" s="49">
        <v>75</v>
      </c>
      <c r="B82" s="24"/>
      <c r="C82" s="17" t="s">
        <v>110</v>
      </c>
      <c r="D82" s="15" t="s">
        <v>72</v>
      </c>
      <c r="E82" s="49" t="s">
        <v>69</v>
      </c>
      <c r="F82" s="49" t="s">
        <v>69</v>
      </c>
      <c r="G82" s="49"/>
      <c r="H82" s="34">
        <v>1</v>
      </c>
      <c r="I82" s="34">
        <v>0</v>
      </c>
      <c r="J82" s="34">
        <v>1</v>
      </c>
    </row>
    <row r="83" spans="1:14" ht="20.25" x14ac:dyDescent="0.3">
      <c r="A83" s="49">
        <v>76</v>
      </c>
      <c r="B83" s="24"/>
      <c r="C83" s="17" t="s">
        <v>110</v>
      </c>
      <c r="D83" s="15" t="s">
        <v>72</v>
      </c>
      <c r="E83" s="49" t="s">
        <v>69</v>
      </c>
      <c r="F83" s="49" t="s">
        <v>69</v>
      </c>
      <c r="G83" s="49"/>
      <c r="H83" s="34">
        <v>1</v>
      </c>
      <c r="I83" s="34">
        <v>0</v>
      </c>
      <c r="J83" s="34">
        <v>1</v>
      </c>
    </row>
    <row r="84" spans="1:14" ht="20.25" x14ac:dyDescent="0.3">
      <c r="A84" s="49">
        <v>77</v>
      </c>
      <c r="B84" s="24"/>
      <c r="C84" s="17" t="s">
        <v>110</v>
      </c>
      <c r="D84" s="15" t="s">
        <v>72</v>
      </c>
      <c r="E84" s="49" t="s">
        <v>69</v>
      </c>
      <c r="F84" s="49" t="s">
        <v>69</v>
      </c>
      <c r="G84" s="49"/>
      <c r="H84" s="34">
        <v>1</v>
      </c>
      <c r="I84" s="34">
        <v>0</v>
      </c>
      <c r="J84" s="34">
        <v>1</v>
      </c>
    </row>
    <row r="85" spans="1:14" ht="20.25" x14ac:dyDescent="0.3">
      <c r="A85" s="49">
        <v>78</v>
      </c>
      <c r="B85" s="24"/>
      <c r="C85" s="17" t="s">
        <v>110</v>
      </c>
      <c r="D85" s="15" t="s">
        <v>72</v>
      </c>
      <c r="E85" s="49" t="s">
        <v>69</v>
      </c>
      <c r="F85" s="49" t="s">
        <v>69</v>
      </c>
      <c r="G85" s="49"/>
      <c r="H85" s="34">
        <v>1</v>
      </c>
      <c r="I85" s="34">
        <v>0</v>
      </c>
      <c r="J85" s="34">
        <v>1</v>
      </c>
    </row>
    <row r="86" spans="1:14" ht="20.25" x14ac:dyDescent="0.3">
      <c r="A86" s="49">
        <v>79</v>
      </c>
      <c r="B86" s="24"/>
      <c r="C86" s="17" t="s">
        <v>838</v>
      </c>
      <c r="D86" s="15" t="s">
        <v>72</v>
      </c>
      <c r="E86" s="49" t="s">
        <v>69</v>
      </c>
      <c r="F86" s="49" t="s">
        <v>69</v>
      </c>
      <c r="G86" s="49"/>
      <c r="H86" s="34">
        <v>1</v>
      </c>
      <c r="I86" s="34">
        <v>0</v>
      </c>
      <c r="J86" s="34">
        <v>1</v>
      </c>
    </row>
    <row r="87" spans="1:14" ht="20.25" x14ac:dyDescent="0.3">
      <c r="A87" s="49">
        <v>80</v>
      </c>
      <c r="B87" s="24"/>
      <c r="C87" s="17" t="s">
        <v>838</v>
      </c>
      <c r="D87" s="15" t="s">
        <v>72</v>
      </c>
      <c r="E87" s="49" t="s">
        <v>69</v>
      </c>
      <c r="F87" s="49" t="s">
        <v>69</v>
      </c>
      <c r="G87" s="49"/>
      <c r="H87" s="34">
        <v>1</v>
      </c>
      <c r="I87" s="34">
        <v>0</v>
      </c>
      <c r="J87" s="34">
        <v>1</v>
      </c>
    </row>
    <row r="88" spans="1:14" ht="20.25" x14ac:dyDescent="0.3">
      <c r="A88" s="49">
        <v>81</v>
      </c>
      <c r="B88" s="24"/>
      <c r="C88" s="17" t="s">
        <v>838</v>
      </c>
      <c r="D88" s="15" t="s">
        <v>72</v>
      </c>
      <c r="E88" s="49" t="s">
        <v>69</v>
      </c>
      <c r="F88" s="49" t="s">
        <v>69</v>
      </c>
      <c r="G88" s="49"/>
      <c r="H88" s="34">
        <v>1</v>
      </c>
      <c r="I88" s="34">
        <v>0</v>
      </c>
      <c r="J88" s="34">
        <v>1</v>
      </c>
    </row>
    <row r="89" spans="1:14" ht="20.25" x14ac:dyDescent="0.3">
      <c r="A89" s="49">
        <v>82</v>
      </c>
      <c r="B89" s="24"/>
      <c r="C89" s="17" t="s">
        <v>838</v>
      </c>
      <c r="D89" s="15" t="s">
        <v>72</v>
      </c>
      <c r="E89" s="49" t="s">
        <v>69</v>
      </c>
      <c r="F89" s="49" t="s">
        <v>69</v>
      </c>
      <c r="G89" s="49"/>
      <c r="H89" s="34">
        <v>1</v>
      </c>
      <c r="I89" s="34">
        <v>0</v>
      </c>
      <c r="J89" s="34">
        <v>1</v>
      </c>
    </row>
    <row r="90" spans="1:14" ht="20.25" x14ac:dyDescent="0.3">
      <c r="A90" s="49">
        <v>83</v>
      </c>
      <c r="B90" s="24"/>
      <c r="C90" s="17" t="s">
        <v>838</v>
      </c>
      <c r="D90" s="15" t="s">
        <v>72</v>
      </c>
      <c r="E90" s="49" t="s">
        <v>69</v>
      </c>
      <c r="F90" s="49" t="s">
        <v>69</v>
      </c>
      <c r="G90" s="49"/>
      <c r="H90" s="34">
        <v>1</v>
      </c>
      <c r="I90" s="34">
        <v>0</v>
      </c>
      <c r="J90" s="34">
        <v>1</v>
      </c>
    </row>
    <row r="91" spans="1:14" s="44" customFormat="1" ht="25.5" customHeight="1" x14ac:dyDescent="0.3">
      <c r="A91" s="42" t="s">
        <v>470</v>
      </c>
      <c r="B91" s="43"/>
      <c r="D91" s="272"/>
      <c r="E91" s="273"/>
      <c r="F91" s="273"/>
      <c r="G91" s="273"/>
      <c r="H91" s="50"/>
      <c r="I91" s="34"/>
      <c r="J91" s="34"/>
      <c r="N91" s="274"/>
    </row>
    <row r="92" spans="1:14" ht="20.25" x14ac:dyDescent="0.3">
      <c r="A92" s="49">
        <v>84</v>
      </c>
      <c r="B92" s="24" t="s">
        <v>429</v>
      </c>
      <c r="C92" s="14" t="s">
        <v>430</v>
      </c>
      <c r="D92" s="15" t="s">
        <v>73</v>
      </c>
      <c r="E92" s="49" t="s">
        <v>69</v>
      </c>
      <c r="F92" s="49">
        <v>1</v>
      </c>
      <c r="G92" s="49"/>
      <c r="H92" s="34">
        <v>1</v>
      </c>
      <c r="I92" s="34">
        <v>1</v>
      </c>
      <c r="J92" s="34">
        <v>0</v>
      </c>
    </row>
    <row r="93" spans="1:14" ht="20.25" x14ac:dyDescent="0.3">
      <c r="A93" s="49">
        <v>85</v>
      </c>
      <c r="B93" s="24" t="s">
        <v>432</v>
      </c>
      <c r="C93" s="17" t="s">
        <v>210</v>
      </c>
      <c r="D93" s="15" t="s">
        <v>72</v>
      </c>
      <c r="E93" s="49" t="s">
        <v>69</v>
      </c>
      <c r="F93" s="49" t="s">
        <v>69</v>
      </c>
      <c r="G93" s="49"/>
      <c r="H93" s="34">
        <v>1</v>
      </c>
      <c r="I93" s="34">
        <v>0</v>
      </c>
      <c r="J93" s="34">
        <v>1</v>
      </c>
    </row>
    <row r="94" spans="1:14" ht="20.25" x14ac:dyDescent="0.3">
      <c r="A94" s="49">
        <v>86</v>
      </c>
      <c r="B94" s="24" t="s">
        <v>433</v>
      </c>
      <c r="C94" s="17" t="s">
        <v>271</v>
      </c>
      <c r="D94" s="15" t="s">
        <v>73</v>
      </c>
      <c r="E94" s="49" t="s">
        <v>69</v>
      </c>
      <c r="F94" s="49">
        <v>1</v>
      </c>
      <c r="G94" s="49"/>
      <c r="H94" s="34">
        <v>1</v>
      </c>
      <c r="I94" s="34">
        <v>1</v>
      </c>
      <c r="J94" s="34">
        <v>0</v>
      </c>
    </row>
    <row r="95" spans="1:14" ht="20.25" x14ac:dyDescent="0.3">
      <c r="A95" s="49">
        <v>87</v>
      </c>
      <c r="B95" s="24" t="s">
        <v>394</v>
      </c>
      <c r="C95" s="17" t="s">
        <v>128</v>
      </c>
      <c r="D95" s="15" t="s">
        <v>72</v>
      </c>
      <c r="E95" s="49" t="s">
        <v>69</v>
      </c>
      <c r="F95" s="38" t="s">
        <v>69</v>
      </c>
      <c r="G95" s="49"/>
      <c r="H95" s="34">
        <v>1</v>
      </c>
      <c r="I95" s="34">
        <v>0</v>
      </c>
      <c r="J95" s="34">
        <v>1</v>
      </c>
    </row>
    <row r="96" spans="1:14" ht="20.25" x14ac:dyDescent="0.3">
      <c r="A96" s="49">
        <v>88</v>
      </c>
      <c r="B96" s="24" t="s">
        <v>434</v>
      </c>
      <c r="C96" s="17" t="s">
        <v>286</v>
      </c>
      <c r="D96" s="15" t="s">
        <v>72</v>
      </c>
      <c r="E96" s="49" t="s">
        <v>69</v>
      </c>
      <c r="F96" s="49" t="s">
        <v>69</v>
      </c>
      <c r="G96" s="49"/>
      <c r="H96" s="34">
        <v>1</v>
      </c>
      <c r="I96" s="34">
        <v>0</v>
      </c>
      <c r="J96" s="34">
        <v>1</v>
      </c>
    </row>
    <row r="97" spans="1:10" ht="20.25" x14ac:dyDescent="0.3">
      <c r="A97" s="49">
        <v>89</v>
      </c>
      <c r="B97" s="24" t="s">
        <v>435</v>
      </c>
      <c r="C97" s="17" t="s">
        <v>272</v>
      </c>
      <c r="D97" s="15" t="s">
        <v>73</v>
      </c>
      <c r="E97" s="49" t="s">
        <v>69</v>
      </c>
      <c r="F97" s="49">
        <v>1</v>
      </c>
      <c r="G97" s="49"/>
      <c r="H97" s="34">
        <v>1</v>
      </c>
      <c r="I97" s="34">
        <v>1</v>
      </c>
      <c r="J97" s="34">
        <v>0</v>
      </c>
    </row>
    <row r="98" spans="1:10" ht="20.25" x14ac:dyDescent="0.3">
      <c r="A98" s="49">
        <v>90</v>
      </c>
      <c r="B98" s="24" t="s">
        <v>436</v>
      </c>
      <c r="C98" s="14" t="s">
        <v>248</v>
      </c>
      <c r="D98" s="15" t="s">
        <v>72</v>
      </c>
      <c r="E98" s="49" t="s">
        <v>69</v>
      </c>
      <c r="F98" s="49" t="s">
        <v>69</v>
      </c>
      <c r="G98" s="49"/>
      <c r="H98" s="34">
        <v>1</v>
      </c>
      <c r="I98" s="34">
        <v>0</v>
      </c>
      <c r="J98" s="34">
        <v>1</v>
      </c>
    </row>
    <row r="99" spans="1:10" ht="20.25" x14ac:dyDescent="0.3">
      <c r="A99" s="49">
        <v>91</v>
      </c>
      <c r="B99" s="24" t="s">
        <v>437</v>
      </c>
      <c r="C99" s="17" t="s">
        <v>277</v>
      </c>
      <c r="D99" s="15" t="s">
        <v>73</v>
      </c>
      <c r="E99" s="49" t="s">
        <v>69</v>
      </c>
      <c r="F99" s="49">
        <v>1</v>
      </c>
      <c r="G99" s="49"/>
      <c r="H99" s="34">
        <v>1</v>
      </c>
      <c r="I99" s="34">
        <v>1</v>
      </c>
      <c r="J99" s="34">
        <v>0</v>
      </c>
    </row>
    <row r="100" spans="1:10" ht="20.25" x14ac:dyDescent="0.3">
      <c r="A100" s="49">
        <v>92</v>
      </c>
      <c r="B100" s="24" t="s">
        <v>438</v>
      </c>
      <c r="C100" s="14" t="s">
        <v>248</v>
      </c>
      <c r="D100" s="15" t="s">
        <v>72</v>
      </c>
      <c r="E100" s="49" t="s">
        <v>69</v>
      </c>
      <c r="F100" s="49" t="s">
        <v>69</v>
      </c>
      <c r="G100" s="49"/>
      <c r="H100" s="34">
        <v>1</v>
      </c>
      <c r="I100" s="34">
        <v>0</v>
      </c>
      <c r="J100" s="34">
        <v>1</v>
      </c>
    </row>
    <row r="101" spans="1:10" ht="20.25" x14ac:dyDescent="0.3">
      <c r="A101" s="49">
        <v>93</v>
      </c>
      <c r="B101" s="24" t="s">
        <v>439</v>
      </c>
      <c r="C101" s="17" t="s">
        <v>276</v>
      </c>
      <c r="D101" s="15" t="s">
        <v>72</v>
      </c>
      <c r="E101" s="49" t="s">
        <v>69</v>
      </c>
      <c r="F101" s="49" t="s">
        <v>69</v>
      </c>
      <c r="G101" s="49"/>
      <c r="H101" s="34">
        <v>1</v>
      </c>
      <c r="I101" s="34">
        <v>0</v>
      </c>
      <c r="J101" s="34">
        <v>1</v>
      </c>
    </row>
    <row r="102" spans="1:10" ht="20.25" x14ac:dyDescent="0.3">
      <c r="A102" s="49">
        <v>94</v>
      </c>
      <c r="B102" s="24" t="s">
        <v>440</v>
      </c>
      <c r="C102" s="17" t="s">
        <v>276</v>
      </c>
      <c r="D102" s="15" t="s">
        <v>72</v>
      </c>
      <c r="E102" s="49" t="s">
        <v>69</v>
      </c>
      <c r="F102" s="49" t="s">
        <v>69</v>
      </c>
      <c r="G102" s="49"/>
      <c r="H102" s="34">
        <v>1</v>
      </c>
      <c r="I102" s="34">
        <v>0</v>
      </c>
      <c r="J102" s="34">
        <v>1</v>
      </c>
    </row>
    <row r="103" spans="1:10" ht="20.25" x14ac:dyDescent="0.3">
      <c r="A103" s="49">
        <v>95</v>
      </c>
      <c r="B103" s="24" t="s">
        <v>441</v>
      </c>
      <c r="C103" s="17" t="s">
        <v>296</v>
      </c>
      <c r="D103" s="15" t="s">
        <v>72</v>
      </c>
      <c r="E103" s="49" t="s">
        <v>69</v>
      </c>
      <c r="F103" s="49" t="s">
        <v>69</v>
      </c>
      <c r="G103" s="49"/>
      <c r="H103" s="34">
        <v>1</v>
      </c>
      <c r="I103" s="34">
        <v>0</v>
      </c>
      <c r="J103" s="34">
        <v>1</v>
      </c>
    </row>
    <row r="104" spans="1:10" ht="20.25" x14ac:dyDescent="0.3">
      <c r="A104" s="49">
        <v>96</v>
      </c>
      <c r="B104" s="24" t="s">
        <v>442</v>
      </c>
      <c r="C104" s="17" t="s">
        <v>298</v>
      </c>
      <c r="D104" s="15" t="s">
        <v>72</v>
      </c>
      <c r="E104" s="49" t="s">
        <v>69</v>
      </c>
      <c r="F104" s="49" t="s">
        <v>69</v>
      </c>
      <c r="G104" s="49"/>
      <c r="H104" s="34">
        <v>1</v>
      </c>
      <c r="I104" s="34">
        <v>0</v>
      </c>
      <c r="J104" s="34">
        <v>1</v>
      </c>
    </row>
    <row r="105" spans="1:10" ht="20.25" x14ac:dyDescent="0.3">
      <c r="A105" s="49">
        <v>97</v>
      </c>
      <c r="B105" s="172" t="s">
        <v>136</v>
      </c>
      <c r="C105" s="17" t="s">
        <v>476</v>
      </c>
      <c r="D105" s="15" t="s">
        <v>72</v>
      </c>
      <c r="E105" s="49" t="s">
        <v>69</v>
      </c>
      <c r="F105" s="49" t="s">
        <v>69</v>
      </c>
      <c r="G105" s="49"/>
      <c r="H105" s="34">
        <v>1</v>
      </c>
      <c r="I105" s="34">
        <v>0</v>
      </c>
      <c r="J105" s="34">
        <v>1</v>
      </c>
    </row>
    <row r="106" spans="1:10" ht="20.25" x14ac:dyDescent="0.3">
      <c r="A106" s="49">
        <v>98</v>
      </c>
      <c r="B106" s="172"/>
      <c r="C106" s="17" t="s">
        <v>476</v>
      </c>
      <c r="D106" s="15" t="s">
        <v>72</v>
      </c>
      <c r="E106" s="49" t="s">
        <v>69</v>
      </c>
      <c r="F106" s="49" t="s">
        <v>69</v>
      </c>
      <c r="G106" s="49"/>
      <c r="H106" s="34">
        <v>1</v>
      </c>
      <c r="I106" s="34">
        <v>0</v>
      </c>
      <c r="J106" s="34">
        <v>1</v>
      </c>
    </row>
    <row r="107" spans="1:10" ht="20.25" x14ac:dyDescent="0.3">
      <c r="A107" s="49">
        <v>99</v>
      </c>
      <c r="B107" s="24"/>
      <c r="C107" s="14" t="s">
        <v>290</v>
      </c>
      <c r="D107" s="15" t="s">
        <v>72</v>
      </c>
      <c r="E107" s="49" t="s">
        <v>69</v>
      </c>
      <c r="F107" s="49" t="s">
        <v>69</v>
      </c>
      <c r="G107" s="49"/>
      <c r="H107" s="34">
        <v>1</v>
      </c>
      <c r="I107" s="34">
        <v>0</v>
      </c>
      <c r="J107" s="34">
        <v>1</v>
      </c>
    </row>
    <row r="108" spans="1:10" ht="20.25" x14ac:dyDescent="0.3">
      <c r="A108" s="49">
        <v>100</v>
      </c>
      <c r="B108" s="172" t="s">
        <v>81</v>
      </c>
      <c r="C108" s="14" t="s">
        <v>293</v>
      </c>
      <c r="D108" s="15" t="s">
        <v>72</v>
      </c>
      <c r="E108" s="49" t="s">
        <v>69</v>
      </c>
      <c r="F108" s="49" t="s">
        <v>69</v>
      </c>
      <c r="G108" s="49"/>
      <c r="H108" s="34">
        <v>1</v>
      </c>
      <c r="I108" s="34">
        <v>0</v>
      </c>
      <c r="J108" s="34">
        <v>1</v>
      </c>
    </row>
    <row r="109" spans="1:10" ht="20.25" x14ac:dyDescent="0.3">
      <c r="A109" s="49">
        <v>101</v>
      </c>
      <c r="B109" s="24"/>
      <c r="C109" s="14" t="s">
        <v>279</v>
      </c>
      <c r="D109" s="15" t="s">
        <v>72</v>
      </c>
      <c r="E109" s="49" t="s">
        <v>69</v>
      </c>
      <c r="F109" s="49" t="s">
        <v>69</v>
      </c>
      <c r="G109" s="49"/>
      <c r="H109" s="34">
        <v>1</v>
      </c>
      <c r="I109" s="34">
        <v>0</v>
      </c>
      <c r="J109" s="34">
        <v>1</v>
      </c>
    </row>
    <row r="110" spans="1:10" ht="20.25" x14ac:dyDescent="0.3">
      <c r="A110" s="49">
        <v>102</v>
      </c>
      <c r="B110" s="24"/>
      <c r="C110" s="14" t="s">
        <v>839</v>
      </c>
      <c r="D110" s="15" t="s">
        <v>72</v>
      </c>
      <c r="E110" s="49" t="s">
        <v>69</v>
      </c>
      <c r="F110" s="49" t="s">
        <v>69</v>
      </c>
      <c r="G110" s="49"/>
      <c r="H110" s="34">
        <v>1</v>
      </c>
      <c r="I110" s="34">
        <v>0</v>
      </c>
      <c r="J110" s="34">
        <v>1</v>
      </c>
    </row>
    <row r="111" spans="1:10" ht="20.25" x14ac:dyDescent="0.3">
      <c r="A111" s="49">
        <v>103</v>
      </c>
      <c r="B111" s="24"/>
      <c r="C111" s="14" t="s">
        <v>839</v>
      </c>
      <c r="D111" s="15" t="s">
        <v>72</v>
      </c>
      <c r="E111" s="49" t="s">
        <v>69</v>
      </c>
      <c r="F111" s="49" t="s">
        <v>69</v>
      </c>
      <c r="G111" s="49"/>
      <c r="H111" s="34">
        <v>1</v>
      </c>
      <c r="I111" s="34">
        <v>0</v>
      </c>
      <c r="J111" s="34">
        <v>1</v>
      </c>
    </row>
    <row r="112" spans="1:10" ht="20.25" x14ac:dyDescent="0.3">
      <c r="A112" s="49">
        <v>104</v>
      </c>
      <c r="B112" s="24"/>
      <c r="C112" s="14" t="s">
        <v>839</v>
      </c>
      <c r="D112" s="15" t="s">
        <v>72</v>
      </c>
      <c r="E112" s="49" t="s">
        <v>69</v>
      </c>
      <c r="F112" s="49" t="s">
        <v>69</v>
      </c>
      <c r="G112" s="49"/>
      <c r="H112" s="34">
        <v>1</v>
      </c>
      <c r="I112" s="34">
        <v>0</v>
      </c>
      <c r="J112" s="34">
        <v>1</v>
      </c>
    </row>
    <row r="113" spans="1:10" ht="20.25" x14ac:dyDescent="0.3">
      <c r="A113" s="49">
        <v>105</v>
      </c>
      <c r="B113" s="24"/>
      <c r="C113" s="14" t="s">
        <v>302</v>
      </c>
      <c r="D113" s="15" t="s">
        <v>72</v>
      </c>
      <c r="E113" s="49" t="s">
        <v>69</v>
      </c>
      <c r="F113" s="49" t="s">
        <v>69</v>
      </c>
      <c r="G113" s="49"/>
      <c r="H113" s="34">
        <v>1</v>
      </c>
      <c r="I113" s="34">
        <v>0</v>
      </c>
      <c r="J113" s="34">
        <v>1</v>
      </c>
    </row>
    <row r="114" spans="1:10" ht="20.25" x14ac:dyDescent="0.3">
      <c r="A114" s="49">
        <v>106</v>
      </c>
      <c r="B114" s="24"/>
      <c r="C114" s="14" t="s">
        <v>302</v>
      </c>
      <c r="D114" s="15" t="s">
        <v>72</v>
      </c>
      <c r="E114" s="49" t="s">
        <v>69</v>
      </c>
      <c r="F114" s="49" t="s">
        <v>69</v>
      </c>
      <c r="G114" s="49"/>
      <c r="H114" s="34">
        <v>1</v>
      </c>
      <c r="I114" s="34">
        <v>0</v>
      </c>
      <c r="J114" s="34">
        <v>1</v>
      </c>
    </row>
    <row r="115" spans="1:10" ht="20.25" x14ac:dyDescent="0.3">
      <c r="A115" s="49">
        <v>107</v>
      </c>
      <c r="B115" s="24"/>
      <c r="C115" s="14" t="s">
        <v>97</v>
      </c>
      <c r="D115" s="15" t="s">
        <v>72</v>
      </c>
      <c r="E115" s="49" t="s">
        <v>69</v>
      </c>
      <c r="F115" s="49" t="s">
        <v>69</v>
      </c>
      <c r="G115" s="49"/>
      <c r="H115" s="34">
        <v>1</v>
      </c>
      <c r="I115" s="34">
        <v>0</v>
      </c>
      <c r="J115" s="34">
        <v>1</v>
      </c>
    </row>
    <row r="116" spans="1:10" ht="20.25" x14ac:dyDescent="0.3">
      <c r="A116" s="49">
        <v>108</v>
      </c>
      <c r="B116" s="24"/>
      <c r="C116" s="14" t="s">
        <v>110</v>
      </c>
      <c r="D116" s="15" t="s">
        <v>72</v>
      </c>
      <c r="E116" s="49" t="s">
        <v>69</v>
      </c>
      <c r="F116" s="49" t="s">
        <v>69</v>
      </c>
      <c r="G116" s="49"/>
      <c r="H116" s="34">
        <v>1</v>
      </c>
      <c r="I116" s="34">
        <v>0</v>
      </c>
      <c r="J116" s="34">
        <v>1</v>
      </c>
    </row>
    <row r="117" spans="1:10" ht="20.25" x14ac:dyDescent="0.3">
      <c r="A117" s="49">
        <v>109</v>
      </c>
      <c r="B117" s="24"/>
      <c r="C117" s="14" t="s">
        <v>110</v>
      </c>
      <c r="D117" s="15" t="s">
        <v>72</v>
      </c>
      <c r="E117" s="49" t="s">
        <v>69</v>
      </c>
      <c r="F117" s="49" t="s">
        <v>69</v>
      </c>
      <c r="G117" s="49"/>
      <c r="H117" s="34">
        <v>1</v>
      </c>
      <c r="I117" s="34">
        <v>0</v>
      </c>
      <c r="J117" s="34">
        <v>1</v>
      </c>
    </row>
    <row r="118" spans="1:10" ht="20.25" x14ac:dyDescent="0.3">
      <c r="A118" s="49">
        <v>110</v>
      </c>
      <c r="B118" s="24"/>
      <c r="C118" s="14" t="s">
        <v>110</v>
      </c>
      <c r="D118" s="15" t="s">
        <v>72</v>
      </c>
      <c r="E118" s="49" t="s">
        <v>69</v>
      </c>
      <c r="F118" s="49" t="s">
        <v>69</v>
      </c>
      <c r="G118" s="49"/>
      <c r="H118" s="34">
        <v>1</v>
      </c>
      <c r="I118" s="34">
        <v>0</v>
      </c>
      <c r="J118" s="34">
        <v>1</v>
      </c>
    </row>
    <row r="119" spans="1:10" ht="20.25" x14ac:dyDescent="0.3">
      <c r="A119" s="49">
        <v>111</v>
      </c>
      <c r="B119" s="24"/>
      <c r="C119" s="14" t="s">
        <v>233</v>
      </c>
      <c r="D119" s="15" t="s">
        <v>72</v>
      </c>
      <c r="E119" s="49" t="s">
        <v>69</v>
      </c>
      <c r="F119" s="49" t="s">
        <v>69</v>
      </c>
      <c r="G119" s="49"/>
      <c r="H119" s="34">
        <v>1</v>
      </c>
      <c r="I119" s="34">
        <v>0</v>
      </c>
      <c r="J119" s="34">
        <v>1</v>
      </c>
    </row>
    <row r="120" spans="1:10" ht="20.25" x14ac:dyDescent="0.3">
      <c r="A120" s="49">
        <v>112</v>
      </c>
      <c r="B120" s="24"/>
      <c r="C120" s="14" t="s">
        <v>233</v>
      </c>
      <c r="D120" s="15" t="s">
        <v>72</v>
      </c>
      <c r="E120" s="49" t="s">
        <v>69</v>
      </c>
      <c r="F120" s="49" t="s">
        <v>69</v>
      </c>
      <c r="G120" s="49"/>
      <c r="H120" s="34">
        <v>1</v>
      </c>
      <c r="I120" s="34">
        <v>0</v>
      </c>
      <c r="J120" s="34">
        <v>1</v>
      </c>
    </row>
    <row r="121" spans="1:10" ht="20.25" x14ac:dyDescent="0.3">
      <c r="A121" s="49">
        <v>113</v>
      </c>
      <c r="B121" s="24"/>
      <c r="C121" s="14" t="s">
        <v>233</v>
      </c>
      <c r="D121" s="15" t="s">
        <v>72</v>
      </c>
      <c r="E121" s="49" t="s">
        <v>69</v>
      </c>
      <c r="F121" s="49" t="s">
        <v>69</v>
      </c>
      <c r="G121" s="49"/>
      <c r="H121" s="34">
        <v>1</v>
      </c>
      <c r="I121" s="34">
        <v>0</v>
      </c>
      <c r="J121" s="34">
        <v>1</v>
      </c>
    </row>
    <row r="122" spans="1:10" ht="20.25" x14ac:dyDescent="0.3">
      <c r="A122" s="49">
        <v>114</v>
      </c>
      <c r="B122" s="24"/>
      <c r="C122" s="14" t="s">
        <v>233</v>
      </c>
      <c r="D122" s="15" t="s">
        <v>72</v>
      </c>
      <c r="E122" s="49" t="s">
        <v>69</v>
      </c>
      <c r="F122" s="49" t="s">
        <v>69</v>
      </c>
      <c r="G122" s="49"/>
      <c r="H122" s="34">
        <v>1</v>
      </c>
      <c r="I122" s="34">
        <v>0</v>
      </c>
      <c r="J122" s="34">
        <v>1</v>
      </c>
    </row>
    <row r="123" spans="1:10" ht="20.25" x14ac:dyDescent="0.3">
      <c r="A123" s="49">
        <v>115</v>
      </c>
      <c r="B123" s="24"/>
      <c r="C123" s="14" t="s">
        <v>233</v>
      </c>
      <c r="D123" s="15" t="s">
        <v>72</v>
      </c>
      <c r="E123" s="49" t="s">
        <v>69</v>
      </c>
      <c r="F123" s="49" t="s">
        <v>69</v>
      </c>
      <c r="G123" s="49"/>
      <c r="H123" s="34">
        <v>1</v>
      </c>
      <c r="I123" s="34">
        <v>0</v>
      </c>
      <c r="J123" s="34">
        <v>1</v>
      </c>
    </row>
    <row r="124" spans="1:10" ht="20.25" x14ac:dyDescent="0.3">
      <c r="A124" s="49">
        <v>116</v>
      </c>
      <c r="B124" s="24"/>
      <c r="C124" s="14" t="s">
        <v>233</v>
      </c>
      <c r="D124" s="15" t="s">
        <v>72</v>
      </c>
      <c r="E124" s="49" t="s">
        <v>69</v>
      </c>
      <c r="F124" s="49" t="s">
        <v>69</v>
      </c>
      <c r="G124" s="49"/>
      <c r="H124" s="34">
        <v>1</v>
      </c>
      <c r="I124" s="34">
        <v>0</v>
      </c>
      <c r="J124" s="34">
        <v>1</v>
      </c>
    </row>
    <row r="125" spans="1:10" ht="20.25" x14ac:dyDescent="0.3">
      <c r="A125" s="49">
        <v>117</v>
      </c>
      <c r="B125" s="24"/>
      <c r="C125" s="14" t="s">
        <v>233</v>
      </c>
      <c r="D125" s="15" t="s">
        <v>72</v>
      </c>
      <c r="E125" s="49" t="s">
        <v>69</v>
      </c>
      <c r="F125" s="49" t="s">
        <v>69</v>
      </c>
      <c r="G125" s="49"/>
      <c r="H125" s="34">
        <v>1</v>
      </c>
      <c r="I125" s="34">
        <v>0</v>
      </c>
      <c r="J125" s="34">
        <v>1</v>
      </c>
    </row>
    <row r="126" spans="1:10" ht="20.25" x14ac:dyDescent="0.3">
      <c r="A126" s="49">
        <v>118</v>
      </c>
      <c r="B126" s="24"/>
      <c r="C126" s="14" t="s">
        <v>233</v>
      </c>
      <c r="D126" s="15" t="s">
        <v>72</v>
      </c>
      <c r="E126" s="49" t="s">
        <v>69</v>
      </c>
      <c r="F126" s="49" t="s">
        <v>69</v>
      </c>
      <c r="G126" s="49"/>
      <c r="H126" s="34">
        <v>1</v>
      </c>
      <c r="I126" s="34">
        <v>0</v>
      </c>
      <c r="J126" s="34">
        <v>1</v>
      </c>
    </row>
    <row r="127" spans="1:10" ht="20.25" x14ac:dyDescent="0.3">
      <c r="A127" s="49">
        <v>119</v>
      </c>
      <c r="B127" s="24"/>
      <c r="C127" s="14" t="s">
        <v>233</v>
      </c>
      <c r="D127" s="15" t="s">
        <v>72</v>
      </c>
      <c r="E127" s="49" t="s">
        <v>69</v>
      </c>
      <c r="F127" s="49" t="s">
        <v>69</v>
      </c>
      <c r="G127" s="49"/>
      <c r="H127" s="34">
        <v>1</v>
      </c>
      <c r="I127" s="34">
        <v>0</v>
      </c>
      <c r="J127" s="34">
        <v>1</v>
      </c>
    </row>
    <row r="128" spans="1:10" ht="20.25" x14ac:dyDescent="0.3">
      <c r="A128" s="49">
        <v>120</v>
      </c>
      <c r="B128" s="24"/>
      <c r="C128" s="14" t="s">
        <v>233</v>
      </c>
      <c r="D128" s="15" t="s">
        <v>72</v>
      </c>
      <c r="E128" s="49" t="s">
        <v>69</v>
      </c>
      <c r="F128" s="49" t="s">
        <v>69</v>
      </c>
      <c r="G128" s="49"/>
      <c r="H128" s="34">
        <v>1</v>
      </c>
      <c r="I128" s="34">
        <v>0</v>
      </c>
      <c r="J128" s="34">
        <v>1</v>
      </c>
    </row>
    <row r="129" spans="1:10" ht="20.25" x14ac:dyDescent="0.3">
      <c r="A129" s="49">
        <v>121</v>
      </c>
      <c r="B129" s="24"/>
      <c r="C129" s="14" t="s">
        <v>233</v>
      </c>
      <c r="D129" s="15" t="s">
        <v>72</v>
      </c>
      <c r="E129" s="49" t="s">
        <v>69</v>
      </c>
      <c r="F129" s="49" t="s">
        <v>69</v>
      </c>
      <c r="G129" s="49"/>
      <c r="H129" s="34">
        <v>1</v>
      </c>
      <c r="I129" s="34">
        <v>0</v>
      </c>
      <c r="J129" s="34">
        <v>1</v>
      </c>
    </row>
    <row r="130" spans="1:10" ht="20.25" x14ac:dyDescent="0.3">
      <c r="A130" s="49">
        <v>122</v>
      </c>
      <c r="B130" s="24"/>
      <c r="C130" s="14" t="s">
        <v>233</v>
      </c>
      <c r="D130" s="15" t="s">
        <v>72</v>
      </c>
      <c r="E130" s="49" t="s">
        <v>69</v>
      </c>
      <c r="F130" s="49" t="s">
        <v>69</v>
      </c>
      <c r="G130" s="49"/>
      <c r="H130" s="34">
        <v>1</v>
      </c>
      <c r="I130" s="34">
        <v>0</v>
      </c>
      <c r="J130" s="34">
        <v>1</v>
      </c>
    </row>
    <row r="131" spans="1:10" ht="20.25" x14ac:dyDescent="0.3">
      <c r="A131" s="49">
        <v>123</v>
      </c>
      <c r="B131" s="24"/>
      <c r="C131" s="14" t="s">
        <v>233</v>
      </c>
      <c r="D131" s="15" t="s">
        <v>72</v>
      </c>
      <c r="E131" s="49" t="s">
        <v>69</v>
      </c>
      <c r="F131" s="49" t="s">
        <v>69</v>
      </c>
      <c r="G131" s="49"/>
      <c r="H131" s="34">
        <v>1</v>
      </c>
      <c r="I131" s="34">
        <v>0</v>
      </c>
      <c r="J131" s="34">
        <v>1</v>
      </c>
    </row>
    <row r="132" spans="1:10" ht="20.25" x14ac:dyDescent="0.3">
      <c r="A132" s="49">
        <v>124</v>
      </c>
      <c r="B132" s="24"/>
      <c r="C132" s="14" t="s">
        <v>233</v>
      </c>
      <c r="D132" s="15" t="s">
        <v>72</v>
      </c>
      <c r="E132" s="49" t="s">
        <v>69</v>
      </c>
      <c r="F132" s="49" t="s">
        <v>69</v>
      </c>
      <c r="G132" s="49"/>
      <c r="H132" s="34">
        <v>1</v>
      </c>
      <c r="I132" s="34">
        <v>0</v>
      </c>
      <c r="J132" s="34">
        <v>1</v>
      </c>
    </row>
    <row r="133" spans="1:10" ht="20.25" x14ac:dyDescent="0.3">
      <c r="A133" s="49">
        <v>125</v>
      </c>
      <c r="B133" s="24"/>
      <c r="C133" s="14" t="s">
        <v>233</v>
      </c>
      <c r="D133" s="15" t="s">
        <v>72</v>
      </c>
      <c r="E133" s="49" t="s">
        <v>69</v>
      </c>
      <c r="F133" s="49" t="s">
        <v>69</v>
      </c>
      <c r="G133" s="49"/>
      <c r="H133" s="34">
        <v>1</v>
      </c>
      <c r="I133" s="34">
        <v>0</v>
      </c>
      <c r="J133" s="34">
        <v>1</v>
      </c>
    </row>
    <row r="134" spans="1:10" s="44" customFormat="1" ht="25.5" customHeight="1" x14ac:dyDescent="0.3">
      <c r="A134" s="42" t="s">
        <v>471</v>
      </c>
      <c r="B134" s="43"/>
      <c r="D134" s="43"/>
      <c r="E134" s="43"/>
      <c r="F134" s="43"/>
      <c r="G134" s="43"/>
    </row>
    <row r="135" spans="1:10" ht="20.25" x14ac:dyDescent="0.3">
      <c r="A135" s="49">
        <v>126</v>
      </c>
      <c r="B135" s="24" t="s">
        <v>443</v>
      </c>
      <c r="C135" s="45" t="s">
        <v>305</v>
      </c>
      <c r="D135" s="15" t="s">
        <v>72</v>
      </c>
      <c r="E135" s="49" t="s">
        <v>69</v>
      </c>
      <c r="F135" s="49" t="s">
        <v>69</v>
      </c>
      <c r="G135" s="49"/>
      <c r="H135" s="34">
        <v>1</v>
      </c>
      <c r="I135" s="34">
        <v>0</v>
      </c>
      <c r="J135" s="34">
        <v>1</v>
      </c>
    </row>
    <row r="136" spans="1:10" ht="20.25" x14ac:dyDescent="0.3">
      <c r="A136" s="49">
        <v>127</v>
      </c>
      <c r="B136" s="24" t="s">
        <v>444</v>
      </c>
      <c r="C136" s="14" t="s">
        <v>840</v>
      </c>
      <c r="D136" s="15" t="s">
        <v>72</v>
      </c>
      <c r="E136" s="49" t="s">
        <v>69</v>
      </c>
      <c r="F136" s="49" t="s">
        <v>69</v>
      </c>
      <c r="G136" s="49"/>
      <c r="H136" s="34">
        <v>1</v>
      </c>
      <c r="I136" s="34">
        <v>0</v>
      </c>
      <c r="J136" s="34">
        <v>1</v>
      </c>
    </row>
    <row r="137" spans="1:10" ht="20.25" x14ac:dyDescent="0.3">
      <c r="A137" s="49">
        <v>128</v>
      </c>
      <c r="B137" s="24" t="s">
        <v>445</v>
      </c>
      <c r="C137" s="17" t="s">
        <v>131</v>
      </c>
      <c r="D137" s="15" t="s">
        <v>72</v>
      </c>
      <c r="E137" s="49" t="s">
        <v>69</v>
      </c>
      <c r="F137" s="49" t="s">
        <v>69</v>
      </c>
      <c r="G137" s="49"/>
      <c r="H137" s="34">
        <v>1</v>
      </c>
      <c r="I137" s="34">
        <v>0</v>
      </c>
      <c r="J137" s="34">
        <v>1</v>
      </c>
    </row>
    <row r="138" spans="1:10" ht="20.25" x14ac:dyDescent="0.3">
      <c r="A138" s="49">
        <v>129</v>
      </c>
      <c r="B138" s="24" t="s">
        <v>446</v>
      </c>
      <c r="C138" s="17" t="s">
        <v>131</v>
      </c>
      <c r="D138" s="15" t="s">
        <v>72</v>
      </c>
      <c r="E138" s="49" t="s">
        <v>69</v>
      </c>
      <c r="F138" s="49" t="s">
        <v>69</v>
      </c>
      <c r="G138" s="49"/>
      <c r="H138" s="34">
        <v>1</v>
      </c>
      <c r="I138" s="34">
        <v>0</v>
      </c>
      <c r="J138" s="34">
        <v>1</v>
      </c>
    </row>
    <row r="139" spans="1:10" ht="20.25" x14ac:dyDescent="0.3">
      <c r="A139" s="49">
        <v>130</v>
      </c>
      <c r="B139" s="24" t="s">
        <v>448</v>
      </c>
      <c r="C139" s="17" t="s">
        <v>327</v>
      </c>
      <c r="D139" s="15" t="s">
        <v>72</v>
      </c>
      <c r="E139" s="49" t="s">
        <v>69</v>
      </c>
      <c r="F139" s="49" t="s">
        <v>69</v>
      </c>
      <c r="G139" s="49"/>
      <c r="H139" s="34">
        <v>1</v>
      </c>
      <c r="I139" s="34">
        <v>0</v>
      </c>
      <c r="J139" s="34">
        <v>1</v>
      </c>
    </row>
    <row r="140" spans="1:10" ht="20.25" x14ac:dyDescent="0.3">
      <c r="A140" s="49">
        <v>131</v>
      </c>
      <c r="B140" s="24" t="s">
        <v>447</v>
      </c>
      <c r="C140" s="17" t="s">
        <v>336</v>
      </c>
      <c r="D140" s="15" t="s">
        <v>72</v>
      </c>
      <c r="E140" s="49" t="s">
        <v>69</v>
      </c>
      <c r="F140" s="49" t="s">
        <v>69</v>
      </c>
      <c r="G140" s="49"/>
      <c r="H140" s="34">
        <v>1</v>
      </c>
      <c r="I140" s="34">
        <v>0</v>
      </c>
      <c r="J140" s="34">
        <v>1</v>
      </c>
    </row>
    <row r="141" spans="1:10" ht="20.25" x14ac:dyDescent="0.3">
      <c r="A141" s="49">
        <v>132</v>
      </c>
      <c r="B141" s="24" t="s">
        <v>449</v>
      </c>
      <c r="C141" s="17" t="s">
        <v>296</v>
      </c>
      <c r="D141" s="15" t="s">
        <v>72</v>
      </c>
      <c r="E141" s="49" t="s">
        <v>69</v>
      </c>
      <c r="F141" s="49" t="s">
        <v>69</v>
      </c>
      <c r="G141" s="49"/>
      <c r="H141" s="34">
        <v>1</v>
      </c>
      <c r="I141" s="34">
        <v>0</v>
      </c>
      <c r="J141" s="34">
        <v>1</v>
      </c>
    </row>
    <row r="142" spans="1:10" ht="20.25" x14ac:dyDescent="0.3">
      <c r="A142" s="49">
        <v>133</v>
      </c>
      <c r="B142" s="172" t="s">
        <v>136</v>
      </c>
      <c r="C142" s="14" t="s">
        <v>834</v>
      </c>
      <c r="D142" s="15" t="s">
        <v>72</v>
      </c>
      <c r="E142" s="49" t="s">
        <v>69</v>
      </c>
      <c r="F142" s="49" t="s">
        <v>69</v>
      </c>
      <c r="G142" s="49"/>
      <c r="H142" s="34">
        <v>1</v>
      </c>
      <c r="I142" s="34">
        <v>0</v>
      </c>
      <c r="J142" s="34">
        <v>1</v>
      </c>
    </row>
    <row r="143" spans="1:10" ht="20.25" x14ac:dyDescent="0.3">
      <c r="A143" s="49">
        <v>134</v>
      </c>
      <c r="B143" s="172"/>
      <c r="C143" s="14" t="s">
        <v>834</v>
      </c>
      <c r="D143" s="15" t="s">
        <v>72</v>
      </c>
      <c r="E143" s="49" t="s">
        <v>69</v>
      </c>
      <c r="F143" s="49" t="s">
        <v>69</v>
      </c>
      <c r="G143" s="49"/>
      <c r="H143" s="34">
        <v>1</v>
      </c>
      <c r="I143" s="34">
        <v>0</v>
      </c>
      <c r="J143" s="34">
        <v>1</v>
      </c>
    </row>
    <row r="144" spans="1:10" ht="20.25" x14ac:dyDescent="0.3">
      <c r="A144" s="49">
        <v>135</v>
      </c>
      <c r="B144" s="172" t="s">
        <v>81</v>
      </c>
      <c r="C144" s="14" t="s">
        <v>333</v>
      </c>
      <c r="D144" s="15" t="s">
        <v>72</v>
      </c>
      <c r="E144" s="49" t="s">
        <v>69</v>
      </c>
      <c r="F144" s="49" t="s">
        <v>69</v>
      </c>
      <c r="G144" s="49"/>
      <c r="H144" s="34">
        <v>1</v>
      </c>
      <c r="I144" s="34">
        <v>0</v>
      </c>
      <c r="J144" s="34">
        <v>1</v>
      </c>
    </row>
    <row r="145" spans="1:10" ht="20.25" x14ac:dyDescent="0.3">
      <c r="A145" s="49">
        <v>136</v>
      </c>
      <c r="B145" s="275"/>
      <c r="C145" s="14" t="s">
        <v>333</v>
      </c>
      <c r="D145" s="15" t="s">
        <v>72</v>
      </c>
      <c r="E145" s="49" t="s">
        <v>69</v>
      </c>
      <c r="F145" s="49" t="s">
        <v>69</v>
      </c>
      <c r="G145" s="49"/>
      <c r="H145" s="34">
        <v>1</v>
      </c>
      <c r="I145" s="34">
        <v>0</v>
      </c>
      <c r="J145" s="34">
        <v>1</v>
      </c>
    </row>
    <row r="146" spans="1:10" ht="20.25" x14ac:dyDescent="0.3">
      <c r="A146" s="49">
        <v>137</v>
      </c>
      <c r="B146" s="24"/>
      <c r="C146" s="14" t="s">
        <v>311</v>
      </c>
      <c r="D146" s="15" t="s">
        <v>73</v>
      </c>
      <c r="E146" s="49" t="s">
        <v>69</v>
      </c>
      <c r="F146" s="49">
        <v>1</v>
      </c>
      <c r="G146" s="49"/>
      <c r="H146" s="34">
        <v>1</v>
      </c>
      <c r="I146" s="34">
        <v>1</v>
      </c>
      <c r="J146" s="34">
        <v>0</v>
      </c>
    </row>
    <row r="147" spans="1:10" ht="20.25" x14ac:dyDescent="0.3">
      <c r="A147" s="49">
        <v>138</v>
      </c>
      <c r="B147" s="24"/>
      <c r="C147" s="14" t="s">
        <v>340</v>
      </c>
      <c r="D147" s="15" t="s">
        <v>72</v>
      </c>
      <c r="E147" s="49" t="s">
        <v>69</v>
      </c>
      <c r="F147" s="49" t="s">
        <v>69</v>
      </c>
      <c r="G147" s="49"/>
      <c r="H147" s="34">
        <v>1</v>
      </c>
      <c r="I147" s="34">
        <v>0</v>
      </c>
      <c r="J147" s="34">
        <v>1</v>
      </c>
    </row>
    <row r="148" spans="1:10" ht="20.25" x14ac:dyDescent="0.3">
      <c r="A148" s="49">
        <v>139</v>
      </c>
      <c r="B148" s="24"/>
      <c r="C148" s="14" t="s">
        <v>110</v>
      </c>
      <c r="D148" s="15" t="s">
        <v>72</v>
      </c>
      <c r="E148" s="49" t="s">
        <v>69</v>
      </c>
      <c r="F148" s="49" t="s">
        <v>69</v>
      </c>
      <c r="G148" s="49"/>
      <c r="H148" s="34">
        <v>1</v>
      </c>
      <c r="I148" s="34">
        <v>0</v>
      </c>
      <c r="J148" s="34">
        <v>1</v>
      </c>
    </row>
    <row r="149" spans="1:10" ht="20.25" x14ac:dyDescent="0.3">
      <c r="A149" s="49">
        <v>140</v>
      </c>
      <c r="B149" s="24"/>
      <c r="C149" s="14" t="s">
        <v>110</v>
      </c>
      <c r="D149" s="15" t="s">
        <v>72</v>
      </c>
      <c r="E149" s="49" t="s">
        <v>69</v>
      </c>
      <c r="F149" s="49" t="s">
        <v>69</v>
      </c>
      <c r="G149" s="49"/>
      <c r="H149" s="34">
        <v>1</v>
      </c>
      <c r="I149" s="34">
        <v>0</v>
      </c>
      <c r="J149" s="34">
        <v>1</v>
      </c>
    </row>
    <row r="150" spans="1:10" ht="20.25" x14ac:dyDescent="0.3">
      <c r="A150" s="49">
        <v>141</v>
      </c>
      <c r="B150" s="24"/>
      <c r="C150" s="14" t="s">
        <v>110</v>
      </c>
      <c r="D150" s="15" t="s">
        <v>72</v>
      </c>
      <c r="E150" s="49" t="s">
        <v>69</v>
      </c>
      <c r="F150" s="49" t="s">
        <v>69</v>
      </c>
      <c r="G150" s="49"/>
      <c r="H150" s="34">
        <v>1</v>
      </c>
      <c r="I150" s="34">
        <v>0</v>
      </c>
      <c r="J150" s="34">
        <v>1</v>
      </c>
    </row>
    <row r="151" spans="1:10" ht="20.25" x14ac:dyDescent="0.3">
      <c r="A151" s="49">
        <v>142</v>
      </c>
      <c r="B151" s="24"/>
      <c r="C151" s="14" t="s">
        <v>110</v>
      </c>
      <c r="D151" s="15" t="s">
        <v>72</v>
      </c>
      <c r="E151" s="49" t="s">
        <v>69</v>
      </c>
      <c r="F151" s="49" t="s">
        <v>69</v>
      </c>
      <c r="G151" s="49"/>
      <c r="H151" s="34">
        <v>1</v>
      </c>
      <c r="I151" s="34">
        <v>0</v>
      </c>
      <c r="J151" s="34">
        <v>1</v>
      </c>
    </row>
    <row r="152" spans="1:10" ht="20.25" x14ac:dyDescent="0.3">
      <c r="A152" s="49">
        <v>143</v>
      </c>
      <c r="B152" s="24"/>
      <c r="C152" s="14" t="s">
        <v>110</v>
      </c>
      <c r="D152" s="15" t="s">
        <v>72</v>
      </c>
      <c r="E152" s="49" t="s">
        <v>69</v>
      </c>
      <c r="F152" s="49" t="s">
        <v>69</v>
      </c>
      <c r="G152" s="49"/>
      <c r="H152" s="34">
        <v>1</v>
      </c>
      <c r="I152" s="34">
        <v>0</v>
      </c>
      <c r="J152" s="34">
        <v>1</v>
      </c>
    </row>
    <row r="153" spans="1:10" ht="20.25" x14ac:dyDescent="0.3">
      <c r="A153" s="49">
        <v>144</v>
      </c>
      <c r="B153" s="24"/>
      <c r="C153" s="14" t="s">
        <v>110</v>
      </c>
      <c r="D153" s="15" t="s">
        <v>72</v>
      </c>
      <c r="E153" s="49" t="s">
        <v>69</v>
      </c>
      <c r="F153" s="49" t="s">
        <v>69</v>
      </c>
      <c r="G153" s="49"/>
      <c r="H153" s="34">
        <v>1</v>
      </c>
      <c r="I153" s="34">
        <v>0</v>
      </c>
      <c r="J153" s="34">
        <v>1</v>
      </c>
    </row>
    <row r="154" spans="1:10" ht="20.25" x14ac:dyDescent="0.3">
      <c r="A154" s="49">
        <v>145</v>
      </c>
      <c r="B154" s="24"/>
      <c r="C154" s="14" t="s">
        <v>110</v>
      </c>
      <c r="D154" s="15" t="s">
        <v>73</v>
      </c>
      <c r="E154" s="49" t="s">
        <v>69</v>
      </c>
      <c r="F154" s="49">
        <v>1</v>
      </c>
      <c r="G154" s="49"/>
      <c r="H154" s="34">
        <v>1</v>
      </c>
      <c r="I154" s="34">
        <v>1</v>
      </c>
      <c r="J154" s="34">
        <v>0</v>
      </c>
    </row>
    <row r="155" spans="1:10" ht="20.25" x14ac:dyDescent="0.3">
      <c r="A155" s="49">
        <v>146</v>
      </c>
      <c r="B155" s="24"/>
      <c r="C155" s="14" t="s">
        <v>838</v>
      </c>
      <c r="D155" s="15" t="s">
        <v>72</v>
      </c>
      <c r="E155" s="49" t="s">
        <v>69</v>
      </c>
      <c r="F155" s="49" t="s">
        <v>69</v>
      </c>
      <c r="G155" s="49"/>
      <c r="H155" s="34">
        <v>1</v>
      </c>
      <c r="I155" s="34">
        <v>0</v>
      </c>
      <c r="J155" s="34">
        <v>1</v>
      </c>
    </row>
    <row r="156" spans="1:10" ht="20.25" x14ac:dyDescent="0.3">
      <c r="A156" s="49">
        <v>147</v>
      </c>
      <c r="B156" s="24"/>
      <c r="C156" s="14" t="s">
        <v>233</v>
      </c>
      <c r="D156" s="15" t="s">
        <v>72</v>
      </c>
      <c r="E156" s="49" t="s">
        <v>69</v>
      </c>
      <c r="F156" s="49" t="s">
        <v>69</v>
      </c>
      <c r="G156" s="49"/>
      <c r="H156" s="34">
        <v>1</v>
      </c>
      <c r="I156" s="34">
        <v>0</v>
      </c>
      <c r="J156" s="34">
        <v>1</v>
      </c>
    </row>
    <row r="157" spans="1:10" ht="20.25" x14ac:dyDescent="0.3">
      <c r="A157" s="49">
        <v>148</v>
      </c>
      <c r="B157" s="24"/>
      <c r="C157" s="14" t="s">
        <v>233</v>
      </c>
      <c r="D157" s="15" t="s">
        <v>72</v>
      </c>
      <c r="E157" s="49" t="s">
        <v>69</v>
      </c>
      <c r="F157" s="49" t="s">
        <v>69</v>
      </c>
      <c r="G157" s="49"/>
      <c r="H157" s="34">
        <v>1</v>
      </c>
      <c r="I157" s="34">
        <v>0</v>
      </c>
      <c r="J157" s="34">
        <v>1</v>
      </c>
    </row>
    <row r="158" spans="1:10" ht="20.25" x14ac:dyDescent="0.3">
      <c r="A158" s="49">
        <v>149</v>
      </c>
      <c r="B158" s="24"/>
      <c r="C158" s="14" t="s">
        <v>233</v>
      </c>
      <c r="D158" s="15" t="s">
        <v>72</v>
      </c>
      <c r="E158" s="49" t="s">
        <v>69</v>
      </c>
      <c r="F158" s="49" t="s">
        <v>69</v>
      </c>
      <c r="G158" s="49"/>
      <c r="H158" s="34">
        <v>1</v>
      </c>
      <c r="I158" s="34">
        <v>0</v>
      </c>
      <c r="J158" s="34">
        <v>1</v>
      </c>
    </row>
    <row r="159" spans="1:10" ht="20.25" x14ac:dyDescent="0.3">
      <c r="A159" s="49">
        <v>150</v>
      </c>
      <c r="B159" s="24"/>
      <c r="C159" s="14" t="s">
        <v>233</v>
      </c>
      <c r="D159" s="15" t="s">
        <v>72</v>
      </c>
      <c r="E159" s="49" t="s">
        <v>69</v>
      </c>
      <c r="F159" s="49" t="s">
        <v>69</v>
      </c>
      <c r="G159" s="49"/>
      <c r="H159" s="34">
        <v>1</v>
      </c>
      <c r="I159" s="34">
        <v>0</v>
      </c>
      <c r="J159" s="34">
        <v>1</v>
      </c>
    </row>
    <row r="160" spans="1:10" ht="20.25" x14ac:dyDescent="0.3">
      <c r="A160" s="49">
        <v>151</v>
      </c>
      <c r="B160" s="24"/>
      <c r="C160" s="14" t="s">
        <v>233</v>
      </c>
      <c r="D160" s="15" t="s">
        <v>72</v>
      </c>
      <c r="E160" s="49" t="s">
        <v>69</v>
      </c>
      <c r="F160" s="49" t="s">
        <v>69</v>
      </c>
      <c r="G160" s="49"/>
      <c r="H160" s="34">
        <v>1</v>
      </c>
      <c r="I160" s="34">
        <v>0</v>
      </c>
      <c r="J160" s="34">
        <v>1</v>
      </c>
    </row>
    <row r="161" spans="1:10" ht="20.25" x14ac:dyDescent="0.3">
      <c r="A161" s="49">
        <v>152</v>
      </c>
      <c r="B161" s="24"/>
      <c r="C161" s="14" t="s">
        <v>233</v>
      </c>
      <c r="D161" s="15" t="s">
        <v>73</v>
      </c>
      <c r="E161" s="49" t="s">
        <v>69</v>
      </c>
      <c r="F161" s="49">
        <v>1</v>
      </c>
      <c r="G161" s="49"/>
      <c r="H161" s="34">
        <v>1</v>
      </c>
      <c r="I161" s="34">
        <v>1</v>
      </c>
      <c r="J161" s="34">
        <v>0</v>
      </c>
    </row>
    <row r="162" spans="1:10" s="44" customFormat="1" ht="25.5" customHeight="1" x14ac:dyDescent="0.3">
      <c r="A162" s="42" t="s">
        <v>472</v>
      </c>
      <c r="B162" s="43"/>
      <c r="D162" s="43"/>
      <c r="E162" s="43"/>
      <c r="F162" s="43"/>
      <c r="G162" s="43"/>
    </row>
    <row r="163" spans="1:10" ht="20.25" x14ac:dyDescent="0.3">
      <c r="A163" s="49">
        <v>153</v>
      </c>
      <c r="B163" s="24" t="s">
        <v>450</v>
      </c>
      <c r="C163" s="17" t="s">
        <v>341</v>
      </c>
      <c r="D163" s="15" t="s">
        <v>73</v>
      </c>
      <c r="E163" s="49" t="s">
        <v>69</v>
      </c>
      <c r="F163" s="49">
        <v>1</v>
      </c>
      <c r="G163" s="49"/>
      <c r="H163" s="34">
        <v>1</v>
      </c>
      <c r="I163" s="34">
        <v>1</v>
      </c>
      <c r="J163" s="34">
        <v>0</v>
      </c>
    </row>
    <row r="164" spans="1:10" ht="20.25" x14ac:dyDescent="0.3">
      <c r="A164" s="49">
        <v>154</v>
      </c>
      <c r="B164" s="24" t="s">
        <v>451</v>
      </c>
      <c r="C164" s="17" t="s">
        <v>348</v>
      </c>
      <c r="D164" s="15" t="s">
        <v>72</v>
      </c>
      <c r="E164" s="49" t="s">
        <v>69</v>
      </c>
      <c r="F164" s="49" t="s">
        <v>69</v>
      </c>
      <c r="G164" s="49"/>
      <c r="H164" s="34">
        <v>1</v>
      </c>
      <c r="I164" s="34">
        <v>0</v>
      </c>
      <c r="J164" s="34">
        <v>1</v>
      </c>
    </row>
    <row r="165" spans="1:10" ht="20.25" x14ac:dyDescent="0.3">
      <c r="A165" s="49">
        <v>155</v>
      </c>
      <c r="B165" s="24" t="s">
        <v>452</v>
      </c>
      <c r="C165" s="17" t="s">
        <v>90</v>
      </c>
      <c r="D165" s="15" t="s">
        <v>72</v>
      </c>
      <c r="E165" s="49" t="s">
        <v>69</v>
      </c>
      <c r="F165" s="49" t="s">
        <v>69</v>
      </c>
      <c r="G165" s="49"/>
      <c r="H165" s="34">
        <v>1</v>
      </c>
      <c r="I165" s="34">
        <v>0</v>
      </c>
      <c r="J165" s="34">
        <v>1</v>
      </c>
    </row>
    <row r="166" spans="1:10" ht="20.25" x14ac:dyDescent="0.3">
      <c r="A166" s="49">
        <v>156</v>
      </c>
      <c r="B166" s="24" t="s">
        <v>453</v>
      </c>
      <c r="C166" s="17" t="s">
        <v>355</v>
      </c>
      <c r="D166" s="15" t="s">
        <v>72</v>
      </c>
      <c r="E166" s="49" t="s">
        <v>69</v>
      </c>
      <c r="F166" s="49" t="s">
        <v>69</v>
      </c>
      <c r="G166" s="49"/>
      <c r="H166" s="34">
        <v>1</v>
      </c>
      <c r="I166" s="34">
        <v>0</v>
      </c>
      <c r="J166" s="34">
        <v>1</v>
      </c>
    </row>
    <row r="167" spans="1:10" ht="20.25" x14ac:dyDescent="0.3">
      <c r="A167" s="49">
        <v>157</v>
      </c>
      <c r="B167" s="24" t="s">
        <v>454</v>
      </c>
      <c r="C167" s="17" t="s">
        <v>131</v>
      </c>
      <c r="D167" s="15" t="s">
        <v>72</v>
      </c>
      <c r="E167" s="49" t="s">
        <v>69</v>
      </c>
      <c r="F167" s="49" t="s">
        <v>69</v>
      </c>
      <c r="G167" s="49"/>
      <c r="H167" s="34">
        <v>1</v>
      </c>
      <c r="I167" s="34">
        <v>0</v>
      </c>
      <c r="J167" s="34">
        <v>1</v>
      </c>
    </row>
    <row r="168" spans="1:10" ht="20.25" x14ac:dyDescent="0.3">
      <c r="A168" s="49">
        <v>158</v>
      </c>
      <c r="B168" s="24" t="s">
        <v>455</v>
      </c>
      <c r="C168" s="17" t="s">
        <v>345</v>
      </c>
      <c r="D168" s="15" t="s">
        <v>72</v>
      </c>
      <c r="E168" s="49" t="s">
        <v>69</v>
      </c>
      <c r="F168" s="49" t="s">
        <v>69</v>
      </c>
      <c r="G168" s="49"/>
      <c r="H168" s="34">
        <v>1</v>
      </c>
      <c r="I168" s="34">
        <v>0</v>
      </c>
      <c r="J168" s="34">
        <v>1</v>
      </c>
    </row>
    <row r="169" spans="1:10" ht="20.25" x14ac:dyDescent="0.3">
      <c r="A169" s="49">
        <v>159</v>
      </c>
      <c r="B169" s="172" t="s">
        <v>81</v>
      </c>
      <c r="C169" s="14" t="s">
        <v>350</v>
      </c>
      <c r="D169" s="15" t="s">
        <v>72</v>
      </c>
      <c r="E169" s="49" t="s">
        <v>69</v>
      </c>
      <c r="F169" s="49" t="s">
        <v>69</v>
      </c>
      <c r="G169" s="49"/>
      <c r="H169" s="34">
        <v>1</v>
      </c>
      <c r="I169" s="34">
        <v>0</v>
      </c>
      <c r="J169" s="34">
        <v>1</v>
      </c>
    </row>
    <row r="170" spans="1:10" ht="20.25" x14ac:dyDescent="0.3">
      <c r="A170" s="49">
        <v>160</v>
      </c>
      <c r="B170" s="24"/>
      <c r="C170" s="14" t="s">
        <v>389</v>
      </c>
      <c r="D170" s="15" t="s">
        <v>72</v>
      </c>
      <c r="E170" s="49" t="s">
        <v>69</v>
      </c>
      <c r="F170" s="49" t="s">
        <v>69</v>
      </c>
      <c r="G170" s="49"/>
      <c r="H170" s="34">
        <v>1</v>
      </c>
      <c r="I170" s="34">
        <v>0</v>
      </c>
      <c r="J170" s="34">
        <v>1</v>
      </c>
    </row>
    <row r="171" spans="1:10" ht="20.25" x14ac:dyDescent="0.3">
      <c r="A171" s="49">
        <v>161</v>
      </c>
      <c r="B171" s="24"/>
      <c r="C171" s="14" t="s">
        <v>97</v>
      </c>
      <c r="D171" s="15" t="s">
        <v>72</v>
      </c>
      <c r="E171" s="49" t="s">
        <v>69</v>
      </c>
      <c r="F171" s="49" t="s">
        <v>69</v>
      </c>
      <c r="G171" s="49"/>
      <c r="H171" s="34">
        <v>1</v>
      </c>
      <c r="I171" s="34">
        <v>0</v>
      </c>
      <c r="J171" s="34">
        <v>1</v>
      </c>
    </row>
    <row r="172" spans="1:10" ht="20.25" x14ac:dyDescent="0.3">
      <c r="A172" s="49">
        <v>162</v>
      </c>
      <c r="B172" s="24"/>
      <c r="C172" s="14" t="s">
        <v>110</v>
      </c>
      <c r="D172" s="15" t="s">
        <v>72</v>
      </c>
      <c r="E172" s="49" t="s">
        <v>69</v>
      </c>
      <c r="F172" s="49" t="s">
        <v>69</v>
      </c>
      <c r="G172" s="49"/>
      <c r="H172" s="34">
        <v>1</v>
      </c>
      <c r="I172" s="34">
        <v>0</v>
      </c>
      <c r="J172" s="34">
        <v>1</v>
      </c>
    </row>
    <row r="173" spans="1:10" ht="20.25" x14ac:dyDescent="0.3">
      <c r="A173" s="49">
        <v>163</v>
      </c>
      <c r="B173" s="24"/>
      <c r="C173" s="14" t="s">
        <v>110</v>
      </c>
      <c r="D173" s="15" t="s">
        <v>72</v>
      </c>
      <c r="E173" s="49" t="s">
        <v>69</v>
      </c>
      <c r="F173" s="49" t="s">
        <v>69</v>
      </c>
      <c r="G173" s="49"/>
      <c r="H173" s="34">
        <v>1</v>
      </c>
      <c r="I173" s="34">
        <v>0</v>
      </c>
      <c r="J173" s="34">
        <v>1</v>
      </c>
    </row>
    <row r="174" spans="1:10" ht="20.25" x14ac:dyDescent="0.3">
      <c r="A174" s="49">
        <v>164</v>
      </c>
      <c r="B174" s="24"/>
      <c r="C174" s="14" t="s">
        <v>110</v>
      </c>
      <c r="D174" s="15" t="s">
        <v>72</v>
      </c>
      <c r="E174" s="49" t="s">
        <v>69</v>
      </c>
      <c r="F174" s="49" t="s">
        <v>69</v>
      </c>
      <c r="G174" s="49"/>
      <c r="H174" s="34">
        <v>1</v>
      </c>
      <c r="I174" s="34">
        <v>0</v>
      </c>
      <c r="J174" s="34">
        <v>1</v>
      </c>
    </row>
    <row r="175" spans="1:10" ht="20.25" x14ac:dyDescent="0.3">
      <c r="A175" s="49">
        <v>165</v>
      </c>
      <c r="B175" s="24"/>
      <c r="C175" s="14" t="s">
        <v>110</v>
      </c>
      <c r="D175" s="15" t="s">
        <v>73</v>
      </c>
      <c r="E175" s="49" t="s">
        <v>69</v>
      </c>
      <c r="F175" s="49">
        <v>1</v>
      </c>
      <c r="G175" s="49"/>
      <c r="H175" s="34">
        <v>1</v>
      </c>
      <c r="I175" s="34">
        <v>1</v>
      </c>
      <c r="J175" s="34">
        <v>0</v>
      </c>
    </row>
    <row r="176" spans="1:10" ht="20.25" x14ac:dyDescent="0.3">
      <c r="A176" s="49">
        <v>166</v>
      </c>
      <c r="B176" s="24"/>
      <c r="C176" s="14" t="s">
        <v>110</v>
      </c>
      <c r="D176" s="15" t="s">
        <v>73</v>
      </c>
      <c r="E176" s="49" t="s">
        <v>69</v>
      </c>
      <c r="F176" s="49">
        <v>1</v>
      </c>
      <c r="G176" s="49"/>
      <c r="H176" s="34">
        <v>1</v>
      </c>
      <c r="I176" s="34">
        <v>1</v>
      </c>
      <c r="J176" s="34">
        <v>0</v>
      </c>
    </row>
    <row r="177" spans="1:10" s="44" customFormat="1" ht="25.5" customHeight="1" x14ac:dyDescent="0.3">
      <c r="A177" s="42" t="s">
        <v>473</v>
      </c>
      <c r="B177" s="43"/>
      <c r="D177" s="43"/>
      <c r="E177" s="43"/>
      <c r="F177" s="43"/>
      <c r="G177" s="43"/>
    </row>
    <row r="178" spans="1:10" ht="20.25" x14ac:dyDescent="0.3">
      <c r="A178" s="49">
        <v>167</v>
      </c>
      <c r="B178" s="24" t="s">
        <v>456</v>
      </c>
      <c r="C178" s="47" t="s">
        <v>359</v>
      </c>
      <c r="D178" s="15" t="s">
        <v>73</v>
      </c>
      <c r="E178" s="49" t="s">
        <v>69</v>
      </c>
      <c r="F178" s="49">
        <v>1</v>
      </c>
      <c r="G178" s="49"/>
      <c r="H178" s="34">
        <v>1</v>
      </c>
      <c r="I178" s="34">
        <v>1</v>
      </c>
      <c r="J178" s="34">
        <v>0</v>
      </c>
    </row>
    <row r="179" spans="1:10" ht="20.25" x14ac:dyDescent="0.3">
      <c r="A179" s="49">
        <v>168</v>
      </c>
      <c r="B179" s="24" t="s">
        <v>457</v>
      </c>
      <c r="C179" s="17" t="s">
        <v>372</v>
      </c>
      <c r="D179" s="15" t="s">
        <v>73</v>
      </c>
      <c r="E179" s="49" t="s">
        <v>69</v>
      </c>
      <c r="F179" s="49">
        <v>1</v>
      </c>
      <c r="G179" s="49"/>
      <c r="H179" s="34">
        <v>1</v>
      </c>
      <c r="I179" s="34">
        <v>1</v>
      </c>
      <c r="J179" s="34">
        <v>0</v>
      </c>
    </row>
    <row r="180" spans="1:10" ht="20.25" x14ac:dyDescent="0.3">
      <c r="A180" s="49">
        <v>169</v>
      </c>
      <c r="B180" s="24" t="s">
        <v>458</v>
      </c>
      <c r="C180" s="17" t="s">
        <v>94</v>
      </c>
      <c r="D180" s="15" t="s">
        <v>72</v>
      </c>
      <c r="E180" s="49" t="s">
        <v>69</v>
      </c>
      <c r="F180" s="49" t="s">
        <v>69</v>
      </c>
      <c r="G180" s="49"/>
      <c r="H180" s="34">
        <v>1</v>
      </c>
      <c r="I180" s="34">
        <v>0</v>
      </c>
      <c r="J180" s="34">
        <v>1</v>
      </c>
    </row>
    <row r="181" spans="1:10" ht="20.25" x14ac:dyDescent="0.3">
      <c r="A181" s="49">
        <v>170</v>
      </c>
      <c r="B181" s="24" t="s">
        <v>459</v>
      </c>
      <c r="C181" s="17" t="s">
        <v>94</v>
      </c>
      <c r="D181" s="15" t="s">
        <v>72</v>
      </c>
      <c r="E181" s="49" t="s">
        <v>69</v>
      </c>
      <c r="F181" s="49" t="s">
        <v>69</v>
      </c>
      <c r="G181" s="49"/>
      <c r="H181" s="34">
        <v>1</v>
      </c>
      <c r="I181" s="34">
        <v>0</v>
      </c>
      <c r="J181" s="34">
        <v>1</v>
      </c>
    </row>
    <row r="182" spans="1:10" ht="20.25" x14ac:dyDescent="0.3">
      <c r="A182" s="49">
        <v>171</v>
      </c>
      <c r="B182" s="24" t="s">
        <v>460</v>
      </c>
      <c r="C182" s="17" t="s">
        <v>94</v>
      </c>
      <c r="D182" s="15" t="s">
        <v>72</v>
      </c>
      <c r="E182" s="49" t="s">
        <v>69</v>
      </c>
      <c r="F182" s="49" t="s">
        <v>69</v>
      </c>
      <c r="G182" s="49"/>
      <c r="H182" s="34">
        <v>1</v>
      </c>
      <c r="I182" s="34">
        <v>0</v>
      </c>
      <c r="J182" s="34">
        <v>1</v>
      </c>
    </row>
    <row r="183" spans="1:10" ht="20.25" x14ac:dyDescent="0.3">
      <c r="A183" s="49">
        <v>172</v>
      </c>
      <c r="B183" s="24" t="s">
        <v>461</v>
      </c>
      <c r="C183" s="17" t="s">
        <v>131</v>
      </c>
      <c r="D183" s="15" t="s">
        <v>72</v>
      </c>
      <c r="E183" s="49" t="s">
        <v>69</v>
      </c>
      <c r="F183" s="49" t="s">
        <v>69</v>
      </c>
      <c r="G183" s="49"/>
      <c r="H183" s="34">
        <v>1</v>
      </c>
      <c r="I183" s="34">
        <v>0</v>
      </c>
      <c r="J183" s="34">
        <v>1</v>
      </c>
    </row>
    <row r="184" spans="1:10" ht="20.25" x14ac:dyDescent="0.3">
      <c r="A184" s="49">
        <v>173</v>
      </c>
      <c r="B184" s="24" t="s">
        <v>462</v>
      </c>
      <c r="C184" s="17" t="s">
        <v>368</v>
      </c>
      <c r="D184" s="15" t="s">
        <v>72</v>
      </c>
      <c r="E184" s="49" t="s">
        <v>69</v>
      </c>
      <c r="F184" s="49" t="s">
        <v>69</v>
      </c>
      <c r="G184" s="49"/>
      <c r="H184" s="34">
        <v>1</v>
      </c>
      <c r="I184" s="34">
        <v>0</v>
      </c>
      <c r="J184" s="34">
        <v>1</v>
      </c>
    </row>
    <row r="185" spans="1:10" ht="20.25" x14ac:dyDescent="0.3">
      <c r="A185" s="49">
        <v>174</v>
      </c>
      <c r="B185" s="24" t="s">
        <v>463</v>
      </c>
      <c r="C185" s="17" t="s">
        <v>368</v>
      </c>
      <c r="D185" s="15" t="s">
        <v>72</v>
      </c>
      <c r="E185" s="49" t="s">
        <v>69</v>
      </c>
      <c r="F185" s="49" t="s">
        <v>69</v>
      </c>
      <c r="G185" s="49"/>
      <c r="H185" s="34">
        <v>1</v>
      </c>
      <c r="I185" s="34">
        <v>0</v>
      </c>
      <c r="J185" s="34">
        <v>1</v>
      </c>
    </row>
    <row r="186" spans="1:10" ht="20.25" x14ac:dyDescent="0.3">
      <c r="A186" s="49">
        <v>175</v>
      </c>
      <c r="B186" s="24" t="s">
        <v>464</v>
      </c>
      <c r="C186" s="17" t="s">
        <v>368</v>
      </c>
      <c r="D186" s="15" t="s">
        <v>72</v>
      </c>
      <c r="E186" s="49" t="s">
        <v>69</v>
      </c>
      <c r="F186" s="49" t="s">
        <v>69</v>
      </c>
      <c r="G186" s="49"/>
      <c r="H186" s="34">
        <v>1</v>
      </c>
      <c r="I186" s="34">
        <v>0</v>
      </c>
      <c r="J186" s="34">
        <v>1</v>
      </c>
    </row>
    <row r="187" spans="1:10" ht="20.25" x14ac:dyDescent="0.3">
      <c r="A187" s="49">
        <v>176</v>
      </c>
      <c r="B187" s="24" t="s">
        <v>465</v>
      </c>
      <c r="C187" s="17" t="s">
        <v>368</v>
      </c>
      <c r="D187" s="15" t="s">
        <v>72</v>
      </c>
      <c r="E187" s="49" t="s">
        <v>69</v>
      </c>
      <c r="F187" s="49" t="s">
        <v>69</v>
      </c>
      <c r="G187" s="49"/>
      <c r="H187" s="34">
        <v>1</v>
      </c>
      <c r="I187" s="34">
        <v>0</v>
      </c>
      <c r="J187" s="34">
        <v>1</v>
      </c>
    </row>
    <row r="188" spans="1:10" ht="20.25" x14ac:dyDescent="0.3">
      <c r="A188" s="49">
        <v>177</v>
      </c>
      <c r="B188" s="172" t="s">
        <v>136</v>
      </c>
      <c r="C188" s="14" t="s">
        <v>110</v>
      </c>
      <c r="D188" s="15" t="s">
        <v>72</v>
      </c>
      <c r="E188" s="49" t="s">
        <v>69</v>
      </c>
      <c r="F188" s="49" t="s">
        <v>69</v>
      </c>
      <c r="G188" s="49"/>
      <c r="H188" s="34">
        <v>1</v>
      </c>
      <c r="I188" s="34">
        <v>0</v>
      </c>
      <c r="J188" s="34">
        <v>1</v>
      </c>
    </row>
    <row r="189" spans="1:10" ht="20.25" x14ac:dyDescent="0.3">
      <c r="A189" s="49">
        <v>178</v>
      </c>
      <c r="B189" s="172" t="s">
        <v>81</v>
      </c>
      <c r="C189" s="14" t="s">
        <v>378</v>
      </c>
      <c r="D189" s="15" t="s">
        <v>72</v>
      </c>
      <c r="E189" s="49" t="s">
        <v>69</v>
      </c>
      <c r="F189" s="49" t="s">
        <v>69</v>
      </c>
      <c r="G189" s="49"/>
      <c r="H189" s="34">
        <v>1</v>
      </c>
      <c r="I189" s="34">
        <v>0</v>
      </c>
      <c r="J189" s="34">
        <v>1</v>
      </c>
    </row>
    <row r="190" spans="1:10" ht="20.25" x14ac:dyDescent="0.3">
      <c r="A190" s="49">
        <v>179</v>
      </c>
      <c r="B190" s="24"/>
      <c r="C190" s="14" t="s">
        <v>380</v>
      </c>
      <c r="D190" s="15" t="s">
        <v>72</v>
      </c>
      <c r="E190" s="49" t="s">
        <v>69</v>
      </c>
      <c r="F190" s="49" t="s">
        <v>69</v>
      </c>
      <c r="G190" s="49"/>
      <c r="H190" s="34">
        <v>1</v>
      </c>
      <c r="I190" s="34">
        <v>0</v>
      </c>
      <c r="J190" s="34">
        <v>1</v>
      </c>
    </row>
    <row r="191" spans="1:10" ht="20.25" x14ac:dyDescent="0.3">
      <c r="A191" s="49">
        <v>180</v>
      </c>
      <c r="B191" s="24"/>
      <c r="C191" s="14" t="s">
        <v>110</v>
      </c>
      <c r="D191" s="15" t="s">
        <v>72</v>
      </c>
      <c r="E191" s="49" t="s">
        <v>69</v>
      </c>
      <c r="F191" s="49" t="s">
        <v>69</v>
      </c>
      <c r="G191" s="49"/>
      <c r="H191" s="34">
        <v>1</v>
      </c>
      <c r="I191" s="34">
        <v>0</v>
      </c>
      <c r="J191" s="34">
        <v>1</v>
      </c>
    </row>
    <row r="192" spans="1:10" ht="20.25" x14ac:dyDescent="0.3">
      <c r="A192" s="49">
        <v>181</v>
      </c>
      <c r="B192" s="24"/>
      <c r="C192" s="14" t="s">
        <v>110</v>
      </c>
      <c r="D192" s="15" t="s">
        <v>72</v>
      </c>
      <c r="E192" s="49" t="s">
        <v>69</v>
      </c>
      <c r="F192" s="49" t="s">
        <v>69</v>
      </c>
      <c r="G192" s="49"/>
      <c r="H192" s="34">
        <v>1</v>
      </c>
      <c r="I192" s="34">
        <v>0</v>
      </c>
      <c r="J192" s="34">
        <v>1</v>
      </c>
    </row>
    <row r="194" spans="1:10" ht="22.5" thickBot="1" x14ac:dyDescent="0.55000000000000004">
      <c r="A194" s="3"/>
      <c r="B194" s="2" t="s">
        <v>384</v>
      </c>
      <c r="C194" s="2"/>
      <c r="D194" s="4" t="s">
        <v>24</v>
      </c>
      <c r="E194" s="6"/>
      <c r="F194" s="6"/>
      <c r="G194" s="4"/>
      <c r="H194" s="52">
        <f>SUM(H5:H193)</f>
        <v>180</v>
      </c>
      <c r="I194" s="52">
        <f>SUM(I5:I193)</f>
        <v>19</v>
      </c>
      <c r="J194" s="52">
        <f>SUM(J5:J193)</f>
        <v>161</v>
      </c>
    </row>
    <row r="195" spans="1:10" ht="22.5" thickTop="1" x14ac:dyDescent="0.5">
      <c r="A195" s="3"/>
      <c r="B195" s="2" t="s">
        <v>385</v>
      </c>
      <c r="C195" s="2"/>
      <c r="D195" s="385" t="s">
        <v>386</v>
      </c>
      <c r="E195" s="385"/>
      <c r="F195" s="385"/>
      <c r="G195" s="8"/>
    </row>
    <row r="196" spans="1:10" ht="21.75" x14ac:dyDescent="0.5">
      <c r="A196" s="3"/>
      <c r="B196" s="2" t="s">
        <v>741</v>
      </c>
      <c r="C196" s="2"/>
      <c r="D196" s="385" t="s">
        <v>387</v>
      </c>
      <c r="E196" s="385"/>
      <c r="F196" s="385"/>
      <c r="G196" s="8"/>
    </row>
    <row r="197" spans="1:10" ht="21.75" x14ac:dyDescent="0.5">
      <c r="A197" s="5"/>
      <c r="B197" s="1"/>
      <c r="C197" s="1"/>
      <c r="D197" s="385" t="s">
        <v>388</v>
      </c>
      <c r="E197" s="385"/>
      <c r="F197" s="385"/>
      <c r="G197" s="8"/>
    </row>
  </sheetData>
  <mergeCells count="5">
    <mergeCell ref="D196:F196"/>
    <mergeCell ref="D197:F197"/>
    <mergeCell ref="A2:G2"/>
    <mergeCell ref="A3:G3"/>
    <mergeCell ref="D195:F195"/>
  </mergeCells>
  <pageMargins left="0.59055118110236227" right="0.27559055118110237" top="0.51181102362204722" bottom="0.35433070866141736" header="0.31496062992125984" footer="0.23622047244094491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76"/>
  <sheetViews>
    <sheetView topLeftCell="A7" workbookViewId="0">
      <selection activeCell="U22" sqref="U22"/>
    </sheetView>
  </sheetViews>
  <sheetFormatPr defaultRowHeight="18.75" x14ac:dyDescent="0.3"/>
  <cols>
    <col min="1" max="2" width="9" style="34" customWidth="1"/>
    <col min="3" max="3" width="9" style="34"/>
    <col min="4" max="4" width="6" style="34" customWidth="1"/>
    <col min="5" max="5" width="16.75" style="34" customWidth="1"/>
    <col min="6" max="6" width="6" style="34" customWidth="1"/>
    <col min="7" max="7" width="10.625" style="34" customWidth="1"/>
    <col min="8" max="8" width="6" style="34" customWidth="1"/>
    <col min="9" max="9" width="11.125" style="34" customWidth="1"/>
    <col min="10" max="10" width="6" style="34" customWidth="1"/>
    <col min="11" max="11" width="13" style="34" customWidth="1"/>
    <col min="12" max="12" width="13.75" style="34" customWidth="1"/>
    <col min="13" max="13" width="6" style="34" customWidth="1"/>
    <col min="14" max="14" width="11.5" style="34" customWidth="1"/>
    <col min="15" max="16384" width="9" style="34"/>
  </cols>
  <sheetData>
    <row r="1" spans="1:14" x14ac:dyDescent="0.3">
      <c r="N1" s="31" t="s">
        <v>54</v>
      </c>
    </row>
    <row r="2" spans="1:14" ht="19.5" x14ac:dyDescent="0.3">
      <c r="A2" s="376" t="s">
        <v>860</v>
      </c>
      <c r="B2" s="376"/>
      <c r="C2" s="376"/>
      <c r="D2" s="376"/>
      <c r="E2" s="376"/>
      <c r="F2" s="376"/>
      <c r="G2" s="376"/>
      <c r="H2" s="376"/>
      <c r="I2" s="376"/>
      <c r="J2" s="376"/>
      <c r="K2" s="376"/>
      <c r="L2" s="376"/>
      <c r="M2" s="376"/>
      <c r="N2" s="376"/>
    </row>
    <row r="3" spans="1:14" ht="19.5" x14ac:dyDescent="0.3">
      <c r="A3" s="391" t="s">
        <v>719</v>
      </c>
      <c r="B3" s="391"/>
      <c r="C3" s="391"/>
      <c r="D3" s="391"/>
      <c r="E3" s="391"/>
      <c r="F3" s="391"/>
      <c r="G3" s="391"/>
      <c r="H3" s="391"/>
      <c r="I3" s="391"/>
      <c r="J3" s="391"/>
      <c r="K3" s="391"/>
      <c r="L3" s="391"/>
      <c r="M3" s="391"/>
      <c r="N3" s="391"/>
    </row>
    <row r="4" spans="1:14" x14ac:dyDescent="0.3">
      <c r="A4" s="392" t="s">
        <v>34</v>
      </c>
      <c r="B4" s="392"/>
      <c r="C4" s="392" t="s">
        <v>38</v>
      </c>
      <c r="D4" s="392"/>
      <c r="E4" s="392" t="s">
        <v>53</v>
      </c>
      <c r="F4" s="392"/>
      <c r="G4" s="392"/>
      <c r="H4" s="392"/>
      <c r="I4" s="392"/>
      <c r="J4" s="392"/>
      <c r="K4" s="392"/>
      <c r="L4" s="392"/>
      <c r="M4" s="392"/>
      <c r="N4" s="136"/>
    </row>
    <row r="5" spans="1:14" x14ac:dyDescent="0.3">
      <c r="A5" s="110" t="s">
        <v>35</v>
      </c>
      <c r="B5" s="110" t="s">
        <v>36</v>
      </c>
      <c r="C5" s="110" t="s">
        <v>39</v>
      </c>
      <c r="D5" s="110" t="s">
        <v>41</v>
      </c>
      <c r="E5" s="110" t="s">
        <v>43</v>
      </c>
      <c r="F5" s="110" t="s">
        <v>41</v>
      </c>
      <c r="G5" s="110" t="s">
        <v>45</v>
      </c>
      <c r="H5" s="110" t="s">
        <v>41</v>
      </c>
      <c r="I5" s="110" t="s">
        <v>45</v>
      </c>
      <c r="J5" s="110" t="s">
        <v>41</v>
      </c>
      <c r="K5" s="110" t="s">
        <v>48</v>
      </c>
      <c r="L5" s="110" t="s">
        <v>50</v>
      </c>
      <c r="M5" s="110" t="s">
        <v>41</v>
      </c>
      <c r="N5" s="110"/>
    </row>
    <row r="6" spans="1:14" x14ac:dyDescent="0.3">
      <c r="A6" s="110" t="s">
        <v>74</v>
      </c>
      <c r="B6" s="110" t="s">
        <v>74</v>
      </c>
      <c r="C6" s="110" t="s">
        <v>40</v>
      </c>
      <c r="D6" s="110" t="s">
        <v>42</v>
      </c>
      <c r="E6" s="110" t="s">
        <v>44</v>
      </c>
      <c r="F6" s="110" t="s">
        <v>42</v>
      </c>
      <c r="G6" s="110" t="s">
        <v>46</v>
      </c>
      <c r="H6" s="110" t="s">
        <v>42</v>
      </c>
      <c r="I6" s="110" t="s">
        <v>47</v>
      </c>
      <c r="J6" s="110" t="s">
        <v>42</v>
      </c>
      <c r="K6" s="110" t="s">
        <v>49</v>
      </c>
      <c r="L6" s="110" t="s">
        <v>51</v>
      </c>
      <c r="M6" s="110" t="s">
        <v>42</v>
      </c>
      <c r="N6" s="110" t="s">
        <v>32</v>
      </c>
    </row>
    <row r="7" spans="1:14" x14ac:dyDescent="0.3">
      <c r="A7" s="135" t="s">
        <v>34</v>
      </c>
      <c r="B7" s="135" t="s">
        <v>34</v>
      </c>
      <c r="C7" s="110" t="s">
        <v>37</v>
      </c>
      <c r="D7" s="110"/>
      <c r="E7" s="110" t="s">
        <v>37</v>
      </c>
      <c r="F7" s="110"/>
      <c r="G7" s="110" t="s">
        <v>37</v>
      </c>
      <c r="H7" s="110"/>
      <c r="I7" s="110" t="s">
        <v>37</v>
      </c>
      <c r="J7" s="110"/>
      <c r="K7" s="110" t="s">
        <v>37</v>
      </c>
      <c r="L7" s="110" t="s">
        <v>52</v>
      </c>
      <c r="M7" s="110"/>
      <c r="N7" s="110"/>
    </row>
    <row r="8" spans="1:14" x14ac:dyDescent="0.3">
      <c r="A8" s="110">
        <v>2561</v>
      </c>
      <c r="B8" s="110">
        <v>2562</v>
      </c>
      <c r="C8" s="110"/>
      <c r="D8" s="110"/>
      <c r="E8" s="110"/>
      <c r="F8" s="110"/>
      <c r="G8" s="110"/>
      <c r="H8" s="110"/>
      <c r="I8" s="110"/>
      <c r="J8" s="110"/>
      <c r="K8" s="110"/>
      <c r="L8" s="110" t="s">
        <v>49</v>
      </c>
      <c r="M8" s="110"/>
      <c r="N8" s="110"/>
    </row>
    <row r="9" spans="1:14" x14ac:dyDescent="0.3">
      <c r="A9" s="125"/>
      <c r="B9" s="125"/>
      <c r="C9" s="125"/>
      <c r="D9" s="125"/>
      <c r="E9" s="125"/>
      <c r="F9" s="125"/>
      <c r="G9" s="125"/>
      <c r="H9" s="125"/>
      <c r="I9" s="125"/>
      <c r="J9" s="125"/>
      <c r="K9" s="125"/>
      <c r="L9" s="112" t="s">
        <v>37</v>
      </c>
      <c r="M9" s="125"/>
      <c r="N9" s="125"/>
    </row>
    <row r="10" spans="1:14" x14ac:dyDescent="0.3">
      <c r="A10" s="137"/>
      <c r="B10" s="137"/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</row>
    <row r="11" spans="1:14" x14ac:dyDescent="0.3">
      <c r="A11" s="176">
        <v>130444500</v>
      </c>
      <c r="B11" s="176">
        <v>130931100</v>
      </c>
      <c r="C11" s="138">
        <f>B11-A11</f>
        <v>486600</v>
      </c>
      <c r="D11" s="173">
        <f>(C11*100)/A11</f>
        <v>0.37303220910042201</v>
      </c>
      <c r="E11" s="139">
        <v>26663640</v>
      </c>
      <c r="F11" s="140">
        <f>E11*100/E30</f>
        <v>19.618773765937156</v>
      </c>
      <c r="G11" s="141">
        <v>3025800</v>
      </c>
      <c r="H11" s="142">
        <f>G11*100/E30</f>
        <v>2.2263459025464134</v>
      </c>
      <c r="I11" s="139">
        <v>11823840</v>
      </c>
      <c r="J11" s="156">
        <f>I11*100/E30</f>
        <v>8.6998340063336599</v>
      </c>
      <c r="K11" s="139">
        <v>8302656</v>
      </c>
      <c r="L11" s="139">
        <f>(E11)+(I11)+(K11)+G11</f>
        <v>49815936</v>
      </c>
      <c r="M11" s="140">
        <f>L11*100/E30</f>
        <v>36.653944409780678</v>
      </c>
      <c r="N11" s="110" t="s">
        <v>715</v>
      </c>
    </row>
    <row r="12" spans="1:14" x14ac:dyDescent="0.3">
      <c r="A12" s="177"/>
      <c r="B12" s="177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8" t="s">
        <v>717</v>
      </c>
    </row>
    <row r="13" spans="1:14" x14ac:dyDescent="0.3">
      <c r="A13" s="178"/>
      <c r="B13" s="178"/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43"/>
    </row>
    <row r="14" spans="1:14" x14ac:dyDescent="0.3">
      <c r="A14" s="179"/>
      <c r="B14" s="179"/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7"/>
    </row>
    <row r="15" spans="1:14" x14ac:dyDescent="0.3">
      <c r="A15" s="176">
        <v>130444500</v>
      </c>
      <c r="B15" s="176">
        <v>130931100</v>
      </c>
      <c r="C15" s="138">
        <v>964800</v>
      </c>
      <c r="D15" s="173">
        <f>(C15*100)/A15</f>
        <v>0.73962489794510311</v>
      </c>
      <c r="E15" s="139">
        <f>I37</f>
        <v>26383080</v>
      </c>
      <c r="F15" s="140">
        <f>E15*100/E30</f>
        <v>19.412341217051434</v>
      </c>
      <c r="G15" s="141">
        <f>I45</f>
        <v>2554080</v>
      </c>
      <c r="H15" s="142">
        <f>G15*100/E30</f>
        <v>1.87926020978774</v>
      </c>
      <c r="I15" s="139">
        <f>I53</f>
        <v>11880600</v>
      </c>
      <c r="J15" s="156">
        <f>I15*100/E30</f>
        <v>8.7415973064290178</v>
      </c>
      <c r="K15" s="139">
        <v>8356512</v>
      </c>
      <c r="L15" s="139">
        <f>C15+E15+G15+I15+K15</f>
        <v>50139072</v>
      </c>
      <c r="M15" s="140">
        <f>L15*100/E30</f>
        <v>36.891703848463088</v>
      </c>
      <c r="N15" s="110" t="s">
        <v>716</v>
      </c>
    </row>
    <row r="16" spans="1:14" x14ac:dyDescent="0.3">
      <c r="A16" s="157"/>
      <c r="B16" s="157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  <c r="N16" s="128" t="s">
        <v>859</v>
      </c>
    </row>
    <row r="17" spans="1:19" x14ac:dyDescent="0.3">
      <c r="A17" s="158"/>
      <c r="B17" s="158"/>
      <c r="C17" s="125"/>
      <c r="D17" s="125"/>
      <c r="E17" s="125"/>
      <c r="F17" s="125"/>
      <c r="G17" s="125"/>
      <c r="H17" s="125"/>
      <c r="I17" s="125"/>
      <c r="J17" s="125"/>
      <c r="K17" s="125"/>
      <c r="L17" s="125"/>
      <c r="M17" s="125"/>
      <c r="N17" s="143"/>
    </row>
    <row r="18" spans="1:19" x14ac:dyDescent="0.3">
      <c r="A18" s="144" t="s">
        <v>32</v>
      </c>
      <c r="B18" s="394" t="s">
        <v>706</v>
      </c>
      <c r="C18" s="394"/>
      <c r="D18" s="394"/>
      <c r="E18" s="394"/>
      <c r="F18" s="394"/>
      <c r="G18" s="394"/>
      <c r="H18" s="394"/>
      <c r="I18" s="394"/>
      <c r="J18" s="394"/>
      <c r="K18" s="145"/>
      <c r="L18" s="145"/>
      <c r="M18" s="145"/>
      <c r="N18" s="145"/>
      <c r="O18" s="145"/>
      <c r="P18" s="145"/>
      <c r="Q18" s="146"/>
      <c r="R18" s="146"/>
      <c r="S18" s="146"/>
    </row>
    <row r="19" spans="1:19" x14ac:dyDescent="0.3">
      <c r="A19" s="146"/>
      <c r="B19" s="400" t="s">
        <v>707</v>
      </c>
      <c r="C19" s="400"/>
      <c r="D19" s="400"/>
      <c r="E19" s="400"/>
      <c r="F19" s="400"/>
      <c r="G19" s="400"/>
      <c r="H19" s="400"/>
      <c r="I19" s="400"/>
      <c r="J19" s="400"/>
      <c r="K19" s="145"/>
      <c r="L19" s="145"/>
      <c r="M19" s="145"/>
      <c r="N19" s="145"/>
      <c r="O19" s="145"/>
      <c r="P19" s="145"/>
      <c r="Q19" s="146"/>
      <c r="R19" s="146"/>
      <c r="S19" s="146"/>
    </row>
    <row r="20" spans="1:19" x14ac:dyDescent="0.3">
      <c r="A20" s="146"/>
      <c r="B20" s="400" t="s">
        <v>708</v>
      </c>
      <c r="C20" s="400"/>
      <c r="D20" s="400"/>
      <c r="E20" s="400"/>
      <c r="F20" s="145"/>
      <c r="G20" s="145"/>
      <c r="H20" s="145"/>
      <c r="I20" s="145"/>
      <c r="J20" s="145"/>
      <c r="K20" s="145"/>
      <c r="L20" s="145"/>
      <c r="M20" s="145"/>
      <c r="N20" s="145"/>
      <c r="O20" s="145"/>
      <c r="P20" s="145"/>
      <c r="Q20" s="146"/>
      <c r="R20" s="146"/>
      <c r="S20" s="146"/>
    </row>
    <row r="21" spans="1:19" ht="20.25" x14ac:dyDescent="0.3">
      <c r="A21" s="146"/>
      <c r="B21" s="397">
        <v>123408800</v>
      </c>
      <c r="C21" s="397"/>
      <c r="D21" s="145"/>
      <c r="E21" s="145"/>
      <c r="F21" s="145"/>
      <c r="G21" s="145"/>
      <c r="H21" s="145"/>
      <c r="I21" s="146"/>
      <c r="J21" s="146"/>
      <c r="K21" s="393" t="s">
        <v>710</v>
      </c>
      <c r="L21" s="393"/>
      <c r="M21" s="393"/>
      <c r="N21" s="393"/>
      <c r="O21" s="146"/>
      <c r="P21" s="146"/>
      <c r="Q21" s="146"/>
      <c r="R21" s="146"/>
      <c r="S21" s="146"/>
    </row>
    <row r="22" spans="1:19" ht="20.25" x14ac:dyDescent="0.3">
      <c r="A22" s="147"/>
      <c r="B22" s="398">
        <v>12500000</v>
      </c>
      <c r="C22" s="398"/>
      <c r="D22" s="148"/>
      <c r="E22" s="148"/>
      <c r="F22" s="148"/>
      <c r="G22" s="148"/>
      <c r="H22" s="148"/>
      <c r="I22" s="147"/>
      <c r="J22" s="147"/>
      <c r="K22" s="393" t="s">
        <v>391</v>
      </c>
      <c r="L22" s="393"/>
      <c r="M22" s="393"/>
      <c r="N22" s="393"/>
      <c r="O22" s="147"/>
      <c r="P22" s="147"/>
      <c r="Q22" s="147"/>
      <c r="R22" s="147"/>
      <c r="S22" s="147"/>
    </row>
    <row r="23" spans="1:19" ht="20.25" x14ac:dyDescent="0.3">
      <c r="A23" s="147"/>
      <c r="B23" s="399">
        <v>135908800</v>
      </c>
      <c r="C23" s="399"/>
      <c r="D23" s="396"/>
      <c r="E23" s="396"/>
      <c r="F23" s="396"/>
      <c r="G23" s="396"/>
      <c r="H23" s="396"/>
      <c r="I23" s="396"/>
      <c r="J23" s="396"/>
      <c r="K23" s="396"/>
      <c r="L23" s="396"/>
      <c r="M23" s="396"/>
      <c r="N23" s="396"/>
      <c r="O23" s="147"/>
      <c r="P23" s="386"/>
      <c r="Q23" s="386"/>
      <c r="R23" s="386"/>
      <c r="S23" s="386"/>
    </row>
    <row r="24" spans="1:19" ht="20.25" x14ac:dyDescent="0.3">
      <c r="A24" s="147"/>
      <c r="B24" s="161"/>
      <c r="C24" s="401" t="s">
        <v>720</v>
      </c>
      <c r="D24" s="401"/>
      <c r="E24" s="401"/>
      <c r="F24" s="401"/>
      <c r="G24" s="401"/>
      <c r="H24" s="401"/>
      <c r="I24" s="401"/>
      <c r="J24" s="401"/>
      <c r="K24" s="401"/>
      <c r="L24" s="401"/>
      <c r="M24" s="401"/>
      <c r="N24" s="401"/>
      <c r="O24" s="147"/>
      <c r="P24" s="160"/>
      <c r="Q24" s="160"/>
      <c r="R24" s="160"/>
      <c r="S24" s="160"/>
    </row>
    <row r="25" spans="1:19" ht="20.25" x14ac:dyDescent="0.3">
      <c r="A25" s="147"/>
      <c r="B25" s="161"/>
      <c r="C25" s="401" t="s">
        <v>841</v>
      </c>
      <c r="D25" s="401"/>
      <c r="E25" s="401"/>
      <c r="F25" s="401"/>
      <c r="G25" s="401"/>
      <c r="H25" s="401"/>
      <c r="I25" s="401"/>
      <c r="J25" s="401"/>
      <c r="K25" s="401"/>
      <c r="L25" s="401"/>
      <c r="M25" s="401"/>
      <c r="N25" s="401"/>
      <c r="O25" s="147"/>
      <c r="P25" s="160"/>
      <c r="Q25" s="160"/>
      <c r="R25" s="160"/>
      <c r="S25" s="160"/>
    </row>
    <row r="26" spans="1:19" ht="20.25" x14ac:dyDescent="0.3">
      <c r="A26" s="147"/>
      <c r="B26" s="161"/>
      <c r="C26" s="401" t="s">
        <v>842</v>
      </c>
      <c r="D26" s="401"/>
      <c r="E26" s="401"/>
      <c r="F26" s="401"/>
      <c r="G26" s="401"/>
      <c r="H26" s="401"/>
      <c r="I26" s="401"/>
      <c r="J26" s="401"/>
      <c r="K26" s="401"/>
      <c r="L26" s="401"/>
      <c r="M26" s="401"/>
      <c r="N26" s="401"/>
      <c r="O26" s="147"/>
      <c r="P26" s="160"/>
      <c r="Q26" s="160"/>
      <c r="R26" s="160"/>
      <c r="S26" s="160"/>
    </row>
    <row r="27" spans="1:19" ht="20.25" x14ac:dyDescent="0.3">
      <c r="A27" s="147"/>
      <c r="B27" s="161"/>
      <c r="C27" s="161"/>
      <c r="D27" s="162"/>
      <c r="E27" s="162"/>
      <c r="F27" s="162"/>
      <c r="G27" s="162"/>
      <c r="H27" s="162"/>
      <c r="I27" s="162"/>
      <c r="J27" s="162"/>
      <c r="K27" s="162"/>
      <c r="L27" s="162"/>
      <c r="M27" s="162"/>
      <c r="N27" s="162"/>
      <c r="O27" s="147"/>
      <c r="P27" s="160"/>
      <c r="Q27" s="160"/>
      <c r="R27" s="160"/>
      <c r="S27" s="160"/>
    </row>
    <row r="28" spans="1:19" x14ac:dyDescent="0.3">
      <c r="A28" s="389" t="s">
        <v>718</v>
      </c>
      <c r="B28" s="389"/>
      <c r="C28" s="389"/>
      <c r="D28" s="389"/>
      <c r="E28" s="389"/>
      <c r="F28" s="389"/>
      <c r="G28" s="389"/>
      <c r="H28" s="389"/>
      <c r="I28" s="389"/>
      <c r="J28" s="389"/>
      <c r="K28" s="389"/>
      <c r="L28" s="389"/>
      <c r="M28" s="389"/>
      <c r="N28" s="389"/>
      <c r="O28" s="147"/>
      <c r="P28" s="386"/>
      <c r="Q28" s="386"/>
      <c r="R28" s="386"/>
      <c r="S28" s="386"/>
    </row>
    <row r="29" spans="1:19" x14ac:dyDescent="0.3">
      <c r="A29" s="159"/>
      <c r="B29" s="159"/>
      <c r="C29" s="159"/>
      <c r="D29" s="159"/>
      <c r="E29" s="159"/>
      <c r="F29" s="159"/>
      <c r="G29" s="159"/>
      <c r="H29" s="159"/>
      <c r="I29" s="159"/>
      <c r="J29" s="159"/>
      <c r="K29" s="159"/>
      <c r="L29" s="159"/>
      <c r="M29" s="159"/>
      <c r="N29" s="159"/>
      <c r="O29" s="147"/>
      <c r="P29" s="160"/>
      <c r="Q29" s="160"/>
      <c r="R29" s="160"/>
      <c r="S29" s="160"/>
    </row>
    <row r="30" spans="1:19" ht="20.25" x14ac:dyDescent="0.3">
      <c r="A30" s="147"/>
      <c r="B30" s="386" t="s">
        <v>714</v>
      </c>
      <c r="C30" s="386"/>
      <c r="D30" s="147"/>
      <c r="E30" s="395">
        <f>B21+B22</f>
        <v>135908800</v>
      </c>
      <c r="F30" s="395"/>
      <c r="G30" s="389" t="s">
        <v>846</v>
      </c>
      <c r="H30" s="389"/>
      <c r="I30" s="389" t="s">
        <v>711</v>
      </c>
      <c r="J30" s="389"/>
      <c r="K30" s="260" t="s">
        <v>712</v>
      </c>
      <c r="L30" s="260" t="s">
        <v>713</v>
      </c>
      <c r="M30" s="278"/>
      <c r="N30" s="278" t="s">
        <v>843</v>
      </c>
      <c r="O30" s="278" t="s">
        <v>844</v>
      </c>
      <c r="P30" s="279" t="s">
        <v>845</v>
      </c>
      <c r="Q30" s="276"/>
      <c r="R30" s="276"/>
      <c r="S30" s="276"/>
    </row>
    <row r="31" spans="1:19" x14ac:dyDescent="0.3">
      <c r="C31" s="34" t="s">
        <v>711</v>
      </c>
      <c r="E31" s="149">
        <v>25938240</v>
      </c>
      <c r="G31" s="386" t="s">
        <v>812</v>
      </c>
      <c r="H31" s="386"/>
      <c r="I31" s="390">
        <v>8696520</v>
      </c>
      <c r="J31" s="390"/>
      <c r="K31" s="150">
        <v>256800</v>
      </c>
      <c r="L31" s="282">
        <f>I31+K31</f>
        <v>8953320</v>
      </c>
      <c r="N31" s="34">
        <v>23</v>
      </c>
      <c r="O31" s="34">
        <v>21</v>
      </c>
      <c r="P31" s="34">
        <f>N31-O31</f>
        <v>2</v>
      </c>
    </row>
    <row r="32" spans="1:19" x14ac:dyDescent="0.3">
      <c r="C32" s="34" t="s">
        <v>712</v>
      </c>
      <c r="E32" s="151">
        <v>725400</v>
      </c>
      <c r="G32" s="386" t="s">
        <v>813</v>
      </c>
      <c r="H32" s="386"/>
      <c r="I32" s="390">
        <v>4424100</v>
      </c>
      <c r="J32" s="390"/>
      <c r="K32" s="281">
        <v>119880</v>
      </c>
      <c r="L32" s="282">
        <f t="shared" ref="L32:L36" si="0">I32+K32</f>
        <v>4543980</v>
      </c>
      <c r="N32" s="34">
        <v>12</v>
      </c>
      <c r="O32" s="34">
        <v>10</v>
      </c>
      <c r="P32" s="34">
        <f t="shared" ref="P32:P36" si="1">N32-O32</f>
        <v>2</v>
      </c>
    </row>
    <row r="33" spans="3:16" ht="19.5" thickBot="1" x14ac:dyDescent="0.35">
      <c r="C33" s="34" t="s">
        <v>713</v>
      </c>
      <c r="E33" s="152">
        <f>SUM(E31:E32)</f>
        <v>26663640</v>
      </c>
      <c r="G33" s="386" t="s">
        <v>814</v>
      </c>
      <c r="H33" s="386"/>
      <c r="I33" s="390">
        <v>4862460</v>
      </c>
      <c r="J33" s="390"/>
      <c r="K33" s="281">
        <v>109200</v>
      </c>
      <c r="L33" s="282">
        <f t="shared" si="0"/>
        <v>4971660</v>
      </c>
      <c r="N33" s="34">
        <v>13</v>
      </c>
      <c r="O33" s="34">
        <v>9</v>
      </c>
      <c r="P33" s="34">
        <f t="shared" si="1"/>
        <v>4</v>
      </c>
    </row>
    <row r="34" spans="3:16" ht="19.5" thickTop="1" x14ac:dyDescent="0.3">
      <c r="G34" s="386" t="s">
        <v>815</v>
      </c>
      <c r="H34" s="386"/>
      <c r="I34" s="390">
        <v>2614320</v>
      </c>
      <c r="J34" s="390"/>
      <c r="K34" s="281">
        <v>85560</v>
      </c>
      <c r="L34" s="282">
        <f t="shared" si="0"/>
        <v>2699880</v>
      </c>
      <c r="N34" s="34">
        <v>7</v>
      </c>
      <c r="O34" s="34">
        <v>7</v>
      </c>
      <c r="P34" s="34">
        <f t="shared" si="1"/>
        <v>0</v>
      </c>
    </row>
    <row r="35" spans="3:16" x14ac:dyDescent="0.3">
      <c r="C35" s="34" t="s">
        <v>711</v>
      </c>
      <c r="E35" s="153">
        <v>2926960</v>
      </c>
      <c r="G35" s="386" t="s">
        <v>816</v>
      </c>
      <c r="H35" s="386"/>
      <c r="I35" s="390">
        <v>2659440</v>
      </c>
      <c r="J35" s="390"/>
      <c r="K35" s="281">
        <v>56040</v>
      </c>
      <c r="L35" s="282">
        <f t="shared" si="0"/>
        <v>2715480</v>
      </c>
      <c r="N35" s="34">
        <v>6</v>
      </c>
      <c r="O35" s="34">
        <v>5</v>
      </c>
      <c r="P35" s="34">
        <f t="shared" si="1"/>
        <v>1</v>
      </c>
    </row>
    <row r="36" spans="3:16" x14ac:dyDescent="0.3">
      <c r="C36" s="34" t="s">
        <v>712</v>
      </c>
      <c r="E36" s="151">
        <v>98880</v>
      </c>
      <c r="G36" s="386" t="s">
        <v>817</v>
      </c>
      <c r="H36" s="386"/>
      <c r="I36" s="390">
        <v>3126240</v>
      </c>
      <c r="J36" s="390"/>
      <c r="K36" s="281">
        <v>87960</v>
      </c>
      <c r="L36" s="282">
        <f t="shared" si="0"/>
        <v>3214200</v>
      </c>
      <c r="N36" s="34">
        <v>10</v>
      </c>
      <c r="O36" s="34">
        <v>8</v>
      </c>
      <c r="P36" s="34">
        <f t="shared" si="1"/>
        <v>2</v>
      </c>
    </row>
    <row r="37" spans="3:16" x14ac:dyDescent="0.3">
      <c r="E37" s="280"/>
      <c r="G37" s="387" t="s">
        <v>62</v>
      </c>
      <c r="H37" s="387"/>
      <c r="I37" s="388">
        <f>SUM(I31:I36)</f>
        <v>26383080</v>
      </c>
      <c r="J37" s="387"/>
      <c r="K37" s="283">
        <f>SUM(K31:K36)</f>
        <v>715440</v>
      </c>
      <c r="L37" s="284">
        <f>SUM(L31:L36)</f>
        <v>27098520</v>
      </c>
      <c r="M37" s="277"/>
      <c r="N37" s="277">
        <f>SUM(N31:N36)</f>
        <v>71</v>
      </c>
      <c r="O37" s="277">
        <f>SUM(O31:O36)</f>
        <v>60</v>
      </c>
      <c r="P37" s="277">
        <f>SUM(P31:P36)</f>
        <v>11</v>
      </c>
    </row>
    <row r="38" spans="3:16" ht="19.5" thickBot="1" x14ac:dyDescent="0.35">
      <c r="C38" s="34" t="s">
        <v>713</v>
      </c>
      <c r="E38" s="154">
        <f>SUM(E35:E36)</f>
        <v>3025840</v>
      </c>
      <c r="G38" s="389" t="s">
        <v>847</v>
      </c>
      <c r="H38" s="389"/>
      <c r="I38" s="389" t="s">
        <v>711</v>
      </c>
      <c r="J38" s="389"/>
      <c r="K38" s="260" t="s">
        <v>712</v>
      </c>
      <c r="L38" s="260" t="s">
        <v>713</v>
      </c>
      <c r="M38" s="278"/>
      <c r="N38" s="278" t="s">
        <v>843</v>
      </c>
      <c r="O38" s="278" t="s">
        <v>844</v>
      </c>
      <c r="P38" s="279" t="s">
        <v>845</v>
      </c>
    </row>
    <row r="39" spans="3:16" ht="19.5" thickTop="1" x14ac:dyDescent="0.3">
      <c r="E39" s="155"/>
      <c r="G39" s="386" t="s">
        <v>812</v>
      </c>
      <c r="H39" s="386"/>
      <c r="I39" s="390">
        <v>1035960</v>
      </c>
      <c r="J39" s="390"/>
      <c r="K39" s="281">
        <v>3852</v>
      </c>
      <c r="L39" s="282">
        <f t="shared" ref="L39:L44" si="2">I39+K39</f>
        <v>1039812</v>
      </c>
      <c r="N39" s="34">
        <v>5</v>
      </c>
      <c r="O39" s="34">
        <v>5</v>
      </c>
      <c r="P39" s="34">
        <f>N39-O39</f>
        <v>0</v>
      </c>
    </row>
    <row r="40" spans="3:16" x14ac:dyDescent="0.3">
      <c r="C40" s="34" t="s">
        <v>711</v>
      </c>
      <c r="E40" s="149">
        <v>11667840</v>
      </c>
      <c r="G40" s="386" t="s">
        <v>813</v>
      </c>
      <c r="H40" s="386"/>
      <c r="I40" s="390">
        <v>178200</v>
      </c>
      <c r="J40" s="390"/>
      <c r="K40" s="281">
        <v>7080</v>
      </c>
      <c r="L40" s="282">
        <f t="shared" si="2"/>
        <v>185280</v>
      </c>
      <c r="N40" s="34">
        <v>1</v>
      </c>
      <c r="O40" s="34">
        <v>1</v>
      </c>
      <c r="P40" s="34">
        <f t="shared" ref="P40:P44" si="3">N40-O40</f>
        <v>0</v>
      </c>
    </row>
    <row r="41" spans="3:16" x14ac:dyDescent="0.3">
      <c r="C41" s="34" t="s">
        <v>712</v>
      </c>
      <c r="E41" s="151">
        <v>156000</v>
      </c>
      <c r="G41" s="386" t="s">
        <v>814</v>
      </c>
      <c r="H41" s="386"/>
      <c r="I41" s="390">
        <v>677160</v>
      </c>
      <c r="J41" s="390"/>
      <c r="K41" s="281">
        <v>19080</v>
      </c>
      <c r="L41" s="282">
        <f t="shared" si="2"/>
        <v>696240</v>
      </c>
      <c r="N41" s="34">
        <v>3</v>
      </c>
      <c r="O41" s="34">
        <v>3</v>
      </c>
      <c r="P41" s="34">
        <f t="shared" si="3"/>
        <v>0</v>
      </c>
    </row>
    <row r="42" spans="3:16" ht="19.5" thickBot="1" x14ac:dyDescent="0.35">
      <c r="C42" s="34" t="s">
        <v>713</v>
      </c>
      <c r="E42" s="152">
        <f>SUM(E40:E41)</f>
        <v>11823840</v>
      </c>
      <c r="G42" s="386" t="s">
        <v>815</v>
      </c>
      <c r="H42" s="386"/>
      <c r="I42" s="390">
        <v>466680</v>
      </c>
      <c r="J42" s="390"/>
      <c r="K42" s="281">
        <v>17640</v>
      </c>
      <c r="L42" s="282">
        <f t="shared" si="2"/>
        <v>484320</v>
      </c>
      <c r="N42" s="34">
        <v>2</v>
      </c>
      <c r="O42" s="34">
        <v>2</v>
      </c>
      <c r="P42" s="34">
        <f t="shared" si="3"/>
        <v>0</v>
      </c>
    </row>
    <row r="43" spans="3:16" ht="19.5" thickTop="1" x14ac:dyDescent="0.3">
      <c r="G43" s="386" t="s">
        <v>816</v>
      </c>
      <c r="H43" s="386"/>
      <c r="I43" s="390">
        <v>0</v>
      </c>
      <c r="J43" s="390"/>
      <c r="K43" s="281">
        <v>0</v>
      </c>
      <c r="L43" s="282">
        <f t="shared" si="2"/>
        <v>0</v>
      </c>
      <c r="N43" s="34">
        <v>0</v>
      </c>
      <c r="O43" s="34">
        <v>0</v>
      </c>
      <c r="P43" s="34">
        <f t="shared" si="3"/>
        <v>0</v>
      </c>
    </row>
    <row r="44" spans="3:16" x14ac:dyDescent="0.3">
      <c r="G44" s="386" t="s">
        <v>817</v>
      </c>
      <c r="H44" s="386"/>
      <c r="I44" s="390">
        <v>196080</v>
      </c>
      <c r="J44" s="390"/>
      <c r="K44" s="281">
        <v>7440</v>
      </c>
      <c r="L44" s="282">
        <f t="shared" si="2"/>
        <v>203520</v>
      </c>
      <c r="N44" s="34">
        <v>1</v>
      </c>
      <c r="O44" s="34">
        <v>1</v>
      </c>
      <c r="P44" s="34">
        <f t="shared" si="3"/>
        <v>0</v>
      </c>
    </row>
    <row r="45" spans="3:16" x14ac:dyDescent="0.3">
      <c r="G45" s="387" t="s">
        <v>62</v>
      </c>
      <c r="H45" s="387"/>
      <c r="I45" s="388">
        <f>SUM(I39:I44)</f>
        <v>2554080</v>
      </c>
      <c r="J45" s="387"/>
      <c r="K45" s="283">
        <f>SUM(K39:K44)</f>
        <v>55092</v>
      </c>
      <c r="L45" s="284">
        <f>SUM(L39:L44)</f>
        <v>2609172</v>
      </c>
      <c r="M45" s="277"/>
      <c r="N45" s="277">
        <f>SUM(N39:N44)</f>
        <v>12</v>
      </c>
      <c r="O45" s="277">
        <f>SUM(O39:O44)</f>
        <v>12</v>
      </c>
      <c r="P45" s="277">
        <f>SUM(P39:P44)</f>
        <v>0</v>
      </c>
    </row>
    <row r="46" spans="3:16" x14ac:dyDescent="0.3">
      <c r="G46" s="389" t="s">
        <v>848</v>
      </c>
      <c r="H46" s="389"/>
      <c r="I46" s="389" t="s">
        <v>711</v>
      </c>
      <c r="J46" s="389"/>
      <c r="K46" s="278" t="s">
        <v>712</v>
      </c>
      <c r="L46" s="278" t="s">
        <v>713</v>
      </c>
      <c r="M46" s="278"/>
      <c r="N46" s="278" t="s">
        <v>843</v>
      </c>
      <c r="O46" s="278" t="s">
        <v>844</v>
      </c>
      <c r="P46" s="279" t="s">
        <v>845</v>
      </c>
    </row>
    <row r="47" spans="3:16" x14ac:dyDescent="0.3">
      <c r="G47" s="386" t="s">
        <v>812</v>
      </c>
      <c r="H47" s="386"/>
      <c r="I47" s="390">
        <v>3117480</v>
      </c>
      <c r="J47" s="390"/>
      <c r="K47" s="281">
        <v>37440</v>
      </c>
      <c r="L47" s="282">
        <f>I47+K47</f>
        <v>3154920</v>
      </c>
      <c r="N47" s="34">
        <v>25</v>
      </c>
      <c r="O47" s="34">
        <v>23</v>
      </c>
      <c r="P47" s="34">
        <f>N47-O47</f>
        <v>2</v>
      </c>
    </row>
    <row r="48" spans="3:16" x14ac:dyDescent="0.3">
      <c r="G48" s="386" t="s">
        <v>813</v>
      </c>
      <c r="H48" s="386"/>
      <c r="I48" s="390">
        <v>1840200</v>
      </c>
      <c r="J48" s="390"/>
      <c r="K48" s="281">
        <v>13200</v>
      </c>
      <c r="L48" s="282">
        <f t="shared" ref="L48:L52" si="4">I48+K48</f>
        <v>1853400</v>
      </c>
      <c r="N48" s="34">
        <v>16</v>
      </c>
      <c r="O48" s="34">
        <v>16</v>
      </c>
      <c r="P48" s="34">
        <f t="shared" ref="P48:P52" si="5">N48-O48</f>
        <v>0</v>
      </c>
    </row>
    <row r="49" spans="7:16" x14ac:dyDescent="0.3">
      <c r="G49" s="386" t="s">
        <v>814</v>
      </c>
      <c r="H49" s="386"/>
      <c r="I49" s="390">
        <v>3185280</v>
      </c>
      <c r="J49" s="390"/>
      <c r="K49" s="281">
        <v>49920</v>
      </c>
      <c r="L49" s="282">
        <f t="shared" si="4"/>
        <v>3235200</v>
      </c>
      <c r="N49" s="34">
        <v>26</v>
      </c>
      <c r="O49" s="34">
        <v>26</v>
      </c>
      <c r="P49" s="34">
        <f t="shared" si="5"/>
        <v>0</v>
      </c>
    </row>
    <row r="50" spans="7:16" x14ac:dyDescent="0.3">
      <c r="G50" s="386" t="s">
        <v>815</v>
      </c>
      <c r="H50" s="386"/>
      <c r="I50" s="390">
        <v>2165040</v>
      </c>
      <c r="J50" s="390"/>
      <c r="K50" s="281">
        <v>26280</v>
      </c>
      <c r="L50" s="282">
        <f t="shared" si="4"/>
        <v>2191320</v>
      </c>
      <c r="N50" s="34">
        <v>18</v>
      </c>
      <c r="O50" s="34">
        <v>15</v>
      </c>
      <c r="P50" s="34">
        <f t="shared" si="5"/>
        <v>3</v>
      </c>
    </row>
    <row r="51" spans="7:16" x14ac:dyDescent="0.3">
      <c r="G51" s="386" t="s">
        <v>816</v>
      </c>
      <c r="H51" s="386"/>
      <c r="I51" s="390">
        <v>1038480</v>
      </c>
      <c r="J51" s="390"/>
      <c r="K51" s="281">
        <v>20040</v>
      </c>
      <c r="L51" s="282">
        <f t="shared" si="4"/>
        <v>1058520</v>
      </c>
      <c r="N51" s="34">
        <v>8</v>
      </c>
      <c r="O51" s="34">
        <v>6</v>
      </c>
      <c r="P51" s="34">
        <f t="shared" si="5"/>
        <v>2</v>
      </c>
    </row>
    <row r="52" spans="7:16" x14ac:dyDescent="0.3">
      <c r="G52" s="386" t="s">
        <v>817</v>
      </c>
      <c r="H52" s="386"/>
      <c r="I52" s="390">
        <v>534120</v>
      </c>
      <c r="J52" s="390"/>
      <c r="K52" s="281">
        <v>12720</v>
      </c>
      <c r="L52" s="282">
        <f t="shared" si="4"/>
        <v>546840</v>
      </c>
      <c r="N52" s="34">
        <v>4</v>
      </c>
      <c r="O52" s="34">
        <v>4</v>
      </c>
      <c r="P52" s="34">
        <f t="shared" si="5"/>
        <v>0</v>
      </c>
    </row>
    <row r="53" spans="7:16" x14ac:dyDescent="0.3">
      <c r="G53" s="387" t="s">
        <v>62</v>
      </c>
      <c r="H53" s="387"/>
      <c r="I53" s="388">
        <f>SUM(I47:I52)</f>
        <v>11880600</v>
      </c>
      <c r="J53" s="387"/>
      <c r="K53" s="284">
        <f>SUM(K47:K52)</f>
        <v>159600</v>
      </c>
      <c r="L53" s="284">
        <f>SUM(L47:L52)</f>
        <v>12040200</v>
      </c>
      <c r="M53" s="277"/>
      <c r="N53" s="277">
        <f>SUM(N47:N52)</f>
        <v>97</v>
      </c>
      <c r="O53" s="277">
        <f>SUM(O47:O52)</f>
        <v>90</v>
      </c>
      <c r="P53" s="277">
        <f>SUM(P47:P52)</f>
        <v>7</v>
      </c>
    </row>
    <row r="54" spans="7:16" x14ac:dyDescent="0.3">
      <c r="G54" s="389" t="s">
        <v>849</v>
      </c>
      <c r="H54" s="389"/>
      <c r="I54" s="389" t="s">
        <v>711</v>
      </c>
      <c r="J54" s="389"/>
      <c r="K54" s="278" t="s">
        <v>712</v>
      </c>
      <c r="L54" s="278" t="s">
        <v>713</v>
      </c>
      <c r="M54" s="278"/>
      <c r="N54" s="278" t="s">
        <v>843</v>
      </c>
      <c r="O54" s="278" t="s">
        <v>844</v>
      </c>
      <c r="P54" s="279" t="s">
        <v>845</v>
      </c>
    </row>
    <row r="55" spans="7:16" x14ac:dyDescent="0.3">
      <c r="G55" s="386" t="s">
        <v>812</v>
      </c>
      <c r="H55" s="386"/>
      <c r="I55" s="386"/>
      <c r="J55" s="386"/>
      <c r="K55" s="150"/>
    </row>
    <row r="56" spans="7:16" x14ac:dyDescent="0.3">
      <c r="G56" s="386" t="s">
        <v>813</v>
      </c>
      <c r="H56" s="386"/>
      <c r="I56" s="386"/>
      <c r="J56" s="386"/>
    </row>
    <row r="57" spans="7:16" x14ac:dyDescent="0.3">
      <c r="G57" s="386" t="s">
        <v>814</v>
      </c>
      <c r="H57" s="386"/>
      <c r="I57" s="386"/>
      <c r="J57" s="386"/>
    </row>
    <row r="58" spans="7:16" x14ac:dyDescent="0.3">
      <c r="G58" s="386" t="s">
        <v>815</v>
      </c>
      <c r="H58" s="386"/>
      <c r="I58" s="386"/>
      <c r="J58" s="386"/>
    </row>
    <row r="59" spans="7:16" x14ac:dyDescent="0.3">
      <c r="G59" s="386" t="s">
        <v>816</v>
      </c>
      <c r="H59" s="386"/>
      <c r="I59" s="386"/>
      <c r="J59" s="386"/>
    </row>
    <row r="60" spans="7:16" x14ac:dyDescent="0.3">
      <c r="G60" s="386" t="s">
        <v>817</v>
      </c>
      <c r="H60" s="386"/>
      <c r="I60" s="386"/>
      <c r="J60" s="386"/>
    </row>
    <row r="61" spans="7:16" x14ac:dyDescent="0.3">
      <c r="G61" s="387" t="s">
        <v>62</v>
      </c>
      <c r="H61" s="387"/>
      <c r="I61" s="386"/>
      <c r="J61" s="386"/>
    </row>
    <row r="62" spans="7:16" x14ac:dyDescent="0.3">
      <c r="G62" s="389" t="s">
        <v>850</v>
      </c>
      <c r="H62" s="389"/>
      <c r="I62" s="389" t="s">
        <v>711</v>
      </c>
      <c r="J62" s="389"/>
      <c r="K62" s="278" t="s">
        <v>712</v>
      </c>
      <c r="L62" s="278" t="s">
        <v>713</v>
      </c>
      <c r="M62" s="278"/>
      <c r="N62" s="278" t="s">
        <v>843</v>
      </c>
      <c r="O62" s="278" t="s">
        <v>844</v>
      </c>
      <c r="P62" s="279" t="s">
        <v>845</v>
      </c>
    </row>
    <row r="63" spans="7:16" x14ac:dyDescent="0.3">
      <c r="G63" s="386" t="s">
        <v>812</v>
      </c>
      <c r="H63" s="386"/>
      <c r="I63" s="386"/>
      <c r="J63" s="386"/>
      <c r="K63" s="150"/>
    </row>
    <row r="64" spans="7:16" x14ac:dyDescent="0.3">
      <c r="G64" s="386" t="s">
        <v>813</v>
      </c>
      <c r="H64" s="386"/>
      <c r="I64" s="386"/>
      <c r="J64" s="386"/>
    </row>
    <row r="65" spans="7:16" x14ac:dyDescent="0.3">
      <c r="G65" s="386" t="s">
        <v>814</v>
      </c>
      <c r="H65" s="386"/>
      <c r="I65" s="386"/>
      <c r="J65" s="386"/>
    </row>
    <row r="66" spans="7:16" x14ac:dyDescent="0.3">
      <c r="G66" s="386" t="s">
        <v>815</v>
      </c>
      <c r="H66" s="386"/>
      <c r="I66" s="386"/>
      <c r="J66" s="386"/>
    </row>
    <row r="67" spans="7:16" x14ac:dyDescent="0.3">
      <c r="G67" s="386" t="s">
        <v>816</v>
      </c>
      <c r="H67" s="386"/>
      <c r="I67" s="386"/>
      <c r="J67" s="386"/>
    </row>
    <row r="68" spans="7:16" x14ac:dyDescent="0.3">
      <c r="G68" s="386" t="s">
        <v>817</v>
      </c>
      <c r="H68" s="386"/>
      <c r="I68" s="386"/>
      <c r="J68" s="386"/>
    </row>
    <row r="69" spans="7:16" x14ac:dyDescent="0.3">
      <c r="G69" s="387" t="s">
        <v>62</v>
      </c>
      <c r="H69" s="387"/>
      <c r="I69" s="386"/>
      <c r="J69" s="386"/>
    </row>
    <row r="70" spans="7:16" x14ac:dyDescent="0.3">
      <c r="G70" s="389" t="s">
        <v>851</v>
      </c>
      <c r="H70" s="389"/>
      <c r="I70" s="389" t="s">
        <v>711</v>
      </c>
      <c r="J70" s="389"/>
      <c r="K70" s="278" t="s">
        <v>712</v>
      </c>
      <c r="L70" s="278" t="s">
        <v>713</v>
      </c>
      <c r="M70" s="278"/>
      <c r="N70" s="278" t="s">
        <v>843</v>
      </c>
      <c r="O70" s="278" t="s">
        <v>844</v>
      </c>
      <c r="P70" s="279" t="s">
        <v>845</v>
      </c>
    </row>
    <row r="71" spans="7:16" x14ac:dyDescent="0.3">
      <c r="G71" s="386" t="s">
        <v>812</v>
      </c>
      <c r="H71" s="386"/>
      <c r="I71" s="386"/>
      <c r="J71" s="386"/>
      <c r="K71" s="150"/>
    </row>
    <row r="72" spans="7:16" x14ac:dyDescent="0.3">
      <c r="G72" s="386" t="s">
        <v>813</v>
      </c>
      <c r="H72" s="386"/>
      <c r="I72" s="386"/>
      <c r="J72" s="386"/>
    </row>
    <row r="73" spans="7:16" x14ac:dyDescent="0.3">
      <c r="G73" s="386" t="s">
        <v>814</v>
      </c>
      <c r="H73" s="386"/>
      <c r="I73" s="386"/>
      <c r="J73" s="386"/>
    </row>
    <row r="74" spans="7:16" x14ac:dyDescent="0.3">
      <c r="G74" s="386" t="s">
        <v>815</v>
      </c>
      <c r="H74" s="386"/>
      <c r="I74" s="386"/>
      <c r="J74" s="386"/>
    </row>
    <row r="75" spans="7:16" x14ac:dyDescent="0.3">
      <c r="G75" s="386" t="s">
        <v>816</v>
      </c>
      <c r="H75" s="386"/>
      <c r="I75" s="386"/>
      <c r="J75" s="386"/>
    </row>
    <row r="76" spans="7:16" x14ac:dyDescent="0.3">
      <c r="G76" s="386" t="s">
        <v>817</v>
      </c>
      <c r="H76" s="386"/>
      <c r="I76" s="386"/>
      <c r="J76" s="386"/>
    </row>
  </sheetData>
  <mergeCells count="116">
    <mergeCell ref="P23:S23"/>
    <mergeCell ref="P28:S28"/>
    <mergeCell ref="K21:N21"/>
    <mergeCell ref="K22:N22"/>
    <mergeCell ref="B18:J18"/>
    <mergeCell ref="B30:C30"/>
    <mergeCell ref="E30:F30"/>
    <mergeCell ref="D23:N23"/>
    <mergeCell ref="B21:C21"/>
    <mergeCell ref="B22:C22"/>
    <mergeCell ref="B23:C23"/>
    <mergeCell ref="B20:E20"/>
    <mergeCell ref="B19:J19"/>
    <mergeCell ref="G30:H30"/>
    <mergeCell ref="I30:J30"/>
    <mergeCell ref="A28:N28"/>
    <mergeCell ref="C24:N24"/>
    <mergeCell ref="C25:N25"/>
    <mergeCell ref="C26:N26"/>
    <mergeCell ref="I32:J32"/>
    <mergeCell ref="G33:H33"/>
    <mergeCell ref="I33:J33"/>
    <mergeCell ref="G34:H34"/>
    <mergeCell ref="I34:J34"/>
    <mergeCell ref="A2:N2"/>
    <mergeCell ref="A3:N3"/>
    <mergeCell ref="A4:B4"/>
    <mergeCell ref="C4:D4"/>
    <mergeCell ref="E4:M4"/>
    <mergeCell ref="G31:H31"/>
    <mergeCell ref="I31:J31"/>
    <mergeCell ref="G32:H32"/>
    <mergeCell ref="G39:H39"/>
    <mergeCell ref="I39:J39"/>
    <mergeCell ref="G40:H40"/>
    <mergeCell ref="I40:J40"/>
    <mergeCell ref="G41:H41"/>
    <mergeCell ref="I41:J41"/>
    <mergeCell ref="G35:H35"/>
    <mergeCell ref="I35:J35"/>
    <mergeCell ref="G36:H36"/>
    <mergeCell ref="I36:J36"/>
    <mergeCell ref="G38:H38"/>
    <mergeCell ref="I38:J38"/>
    <mergeCell ref="G46:H46"/>
    <mergeCell ref="I46:J46"/>
    <mergeCell ref="G47:H47"/>
    <mergeCell ref="I47:J47"/>
    <mergeCell ref="G48:H48"/>
    <mergeCell ref="I48:J48"/>
    <mergeCell ref="G42:H42"/>
    <mergeCell ref="I42:J42"/>
    <mergeCell ref="G43:H43"/>
    <mergeCell ref="I43:J43"/>
    <mergeCell ref="G44:H44"/>
    <mergeCell ref="I44:J44"/>
    <mergeCell ref="G52:H52"/>
    <mergeCell ref="I52:J52"/>
    <mergeCell ref="G54:H54"/>
    <mergeCell ref="I54:J54"/>
    <mergeCell ref="G55:H55"/>
    <mergeCell ref="I55:J55"/>
    <mergeCell ref="G49:H49"/>
    <mergeCell ref="I49:J49"/>
    <mergeCell ref="G50:H50"/>
    <mergeCell ref="I50:J50"/>
    <mergeCell ref="G51:H51"/>
    <mergeCell ref="I51:J51"/>
    <mergeCell ref="G59:H59"/>
    <mergeCell ref="I59:J59"/>
    <mergeCell ref="G60:H60"/>
    <mergeCell ref="I60:J60"/>
    <mergeCell ref="G62:H62"/>
    <mergeCell ref="I62:J62"/>
    <mergeCell ref="G56:H56"/>
    <mergeCell ref="I56:J56"/>
    <mergeCell ref="G57:H57"/>
    <mergeCell ref="I57:J57"/>
    <mergeCell ref="G58:H58"/>
    <mergeCell ref="I58:J58"/>
    <mergeCell ref="G66:H66"/>
    <mergeCell ref="I66:J66"/>
    <mergeCell ref="G67:H67"/>
    <mergeCell ref="I67:J67"/>
    <mergeCell ref="G68:H68"/>
    <mergeCell ref="I68:J68"/>
    <mergeCell ref="G63:H63"/>
    <mergeCell ref="I63:J63"/>
    <mergeCell ref="G64:H64"/>
    <mergeCell ref="I64:J64"/>
    <mergeCell ref="G65:H65"/>
    <mergeCell ref="I65:J65"/>
    <mergeCell ref="G76:H76"/>
    <mergeCell ref="I76:J76"/>
    <mergeCell ref="G37:H37"/>
    <mergeCell ref="I37:J37"/>
    <mergeCell ref="G45:H45"/>
    <mergeCell ref="I45:J45"/>
    <mergeCell ref="G53:H53"/>
    <mergeCell ref="I53:J53"/>
    <mergeCell ref="G61:H61"/>
    <mergeCell ref="I61:J61"/>
    <mergeCell ref="G69:H69"/>
    <mergeCell ref="I69:J69"/>
    <mergeCell ref="G73:H73"/>
    <mergeCell ref="I73:J73"/>
    <mergeCell ref="G74:H74"/>
    <mergeCell ref="I74:J74"/>
    <mergeCell ref="G75:H75"/>
    <mergeCell ref="I75:J75"/>
    <mergeCell ref="G70:H70"/>
    <mergeCell ref="I70:J70"/>
    <mergeCell ref="G71:H71"/>
    <mergeCell ref="I71:J71"/>
    <mergeCell ref="G72:H72"/>
    <mergeCell ref="I72:J72"/>
  </mergeCells>
  <pageMargins left="0.27559055118110237" right="0.23622047244094491" top="0.6692913385826772" bottom="0.27559055118110237" header="0.23622047244094491" footer="0.19685039370078741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56"/>
  <sheetViews>
    <sheetView topLeftCell="A19" workbookViewId="0">
      <selection activeCell="B51" sqref="B51"/>
    </sheetView>
  </sheetViews>
  <sheetFormatPr defaultRowHeight="18.75" x14ac:dyDescent="0.3"/>
  <cols>
    <col min="1" max="1" width="6.625" style="30" customWidth="1"/>
    <col min="2" max="2" width="47" style="34" customWidth="1"/>
    <col min="3" max="6" width="18.375" style="30" customWidth="1"/>
    <col min="7" max="16384" width="9" style="34"/>
  </cols>
  <sheetData>
    <row r="1" spans="1:6" x14ac:dyDescent="0.3">
      <c r="F1" s="164" t="s">
        <v>61</v>
      </c>
    </row>
    <row r="2" spans="1:6" ht="20.25" x14ac:dyDescent="0.3">
      <c r="A2" s="383" t="s">
        <v>60</v>
      </c>
      <c r="B2" s="383"/>
      <c r="C2" s="383"/>
      <c r="D2" s="383"/>
      <c r="E2" s="383"/>
      <c r="F2" s="383"/>
    </row>
    <row r="3" spans="1:6" x14ac:dyDescent="0.3">
      <c r="A3" s="165" t="s">
        <v>871</v>
      </c>
    </row>
    <row r="4" spans="1:6" x14ac:dyDescent="0.3">
      <c r="A4" s="35" t="s">
        <v>0</v>
      </c>
      <c r="B4" s="35" t="s">
        <v>55</v>
      </c>
      <c r="C4" s="35" t="s">
        <v>56</v>
      </c>
      <c r="D4" s="35" t="s">
        <v>57</v>
      </c>
      <c r="E4" s="35" t="s">
        <v>58</v>
      </c>
      <c r="F4" s="35" t="s">
        <v>59</v>
      </c>
    </row>
    <row r="5" spans="1:6" x14ac:dyDescent="0.3">
      <c r="A5" s="38">
        <v>1</v>
      </c>
      <c r="B5" s="137" t="s">
        <v>724</v>
      </c>
      <c r="C5" s="166">
        <v>750</v>
      </c>
      <c r="D5" s="38">
        <v>76</v>
      </c>
      <c r="E5" s="166">
        <f>SUM(C5*D5)</f>
        <v>57000</v>
      </c>
      <c r="F5" s="167">
        <f>E5/82800</f>
        <v>0.68840579710144922</v>
      </c>
    </row>
    <row r="6" spans="1:6" x14ac:dyDescent="0.3">
      <c r="A6" s="120"/>
      <c r="B6" s="121" t="s">
        <v>725</v>
      </c>
      <c r="C6" s="138"/>
      <c r="D6" s="120"/>
      <c r="E6" s="138"/>
      <c r="F6" s="168"/>
    </row>
    <row r="7" spans="1:6" x14ac:dyDescent="0.3">
      <c r="A7" s="120"/>
      <c r="B7" s="121"/>
      <c r="C7" s="138"/>
      <c r="D7" s="120"/>
      <c r="E7" s="138"/>
      <c r="F7" s="168"/>
    </row>
    <row r="8" spans="1:6" x14ac:dyDescent="0.3">
      <c r="A8" s="120">
        <v>2</v>
      </c>
      <c r="B8" s="121" t="s">
        <v>726</v>
      </c>
      <c r="C8" s="138">
        <v>450</v>
      </c>
      <c r="D8" s="120">
        <v>12</v>
      </c>
      <c r="E8" s="138">
        <f>SUM(C8*D8)</f>
        <v>5400</v>
      </c>
      <c r="F8" s="168">
        <f>E8/82800</f>
        <v>6.5217391304347824E-2</v>
      </c>
    </row>
    <row r="9" spans="1:6" x14ac:dyDescent="0.3">
      <c r="A9" s="120"/>
      <c r="B9" s="121" t="s">
        <v>727</v>
      </c>
      <c r="C9" s="138"/>
      <c r="D9" s="120"/>
      <c r="E9" s="138"/>
      <c r="F9" s="168"/>
    </row>
    <row r="10" spans="1:6" x14ac:dyDescent="0.3">
      <c r="A10" s="120"/>
      <c r="B10" s="121"/>
      <c r="C10" s="138"/>
      <c r="D10" s="120"/>
      <c r="E10" s="138"/>
      <c r="F10" s="168"/>
    </row>
    <row r="11" spans="1:6" x14ac:dyDescent="0.3">
      <c r="A11" s="120">
        <v>3</v>
      </c>
      <c r="B11" s="121" t="s">
        <v>728</v>
      </c>
      <c r="C11" s="138">
        <v>120</v>
      </c>
      <c r="D11" s="120">
        <v>12</v>
      </c>
      <c r="E11" s="138">
        <f>SUM(C11*D11)</f>
        <v>1440</v>
      </c>
      <c r="F11" s="168">
        <f>E11/82800</f>
        <v>1.7391304347826087E-2</v>
      </c>
    </row>
    <row r="12" spans="1:6" x14ac:dyDescent="0.3">
      <c r="A12" s="120"/>
      <c r="B12" s="121" t="s">
        <v>729</v>
      </c>
      <c r="C12" s="120"/>
      <c r="D12" s="120"/>
      <c r="E12" s="138"/>
      <c r="F12" s="168"/>
    </row>
    <row r="13" spans="1:6" x14ac:dyDescent="0.3">
      <c r="A13" s="120"/>
      <c r="C13" s="138"/>
      <c r="D13" s="120"/>
      <c r="E13" s="138"/>
      <c r="F13" s="168"/>
    </row>
    <row r="14" spans="1:6" x14ac:dyDescent="0.3">
      <c r="A14" s="120">
        <v>4</v>
      </c>
      <c r="B14" s="34" t="s">
        <v>730</v>
      </c>
      <c r="C14" s="120">
        <v>450</v>
      </c>
      <c r="D14" s="120">
        <v>35</v>
      </c>
      <c r="E14" s="138">
        <f>SUM(C14*D14)</f>
        <v>15750</v>
      </c>
      <c r="F14" s="168">
        <f>E14/82800</f>
        <v>0.19021739130434784</v>
      </c>
    </row>
    <row r="15" spans="1:6" x14ac:dyDescent="0.3">
      <c r="A15" s="120"/>
      <c r="B15" s="34" t="s">
        <v>731</v>
      </c>
      <c r="C15" s="120"/>
      <c r="D15" s="120"/>
      <c r="E15" s="138"/>
      <c r="F15" s="168"/>
    </row>
    <row r="16" spans="1:6" x14ac:dyDescent="0.3">
      <c r="A16" s="120"/>
      <c r="C16" s="120"/>
      <c r="D16" s="120"/>
      <c r="E16" s="138"/>
      <c r="F16" s="168"/>
    </row>
    <row r="17" spans="1:6" x14ac:dyDescent="0.3">
      <c r="A17" s="120">
        <v>5</v>
      </c>
      <c r="B17" s="121" t="s">
        <v>732</v>
      </c>
      <c r="C17" s="138">
        <v>850</v>
      </c>
      <c r="D17" s="120">
        <v>12</v>
      </c>
      <c r="E17" s="138">
        <f>SUM(C17*D17)</f>
        <v>10200</v>
      </c>
      <c r="F17" s="168">
        <f>E17/82800</f>
        <v>0.12318840579710146</v>
      </c>
    </row>
    <row r="18" spans="1:6" x14ac:dyDescent="0.3">
      <c r="A18" s="120"/>
      <c r="B18" s="121" t="s">
        <v>733</v>
      </c>
      <c r="C18" s="121"/>
      <c r="D18" s="121"/>
      <c r="E18" s="121"/>
      <c r="F18" s="121"/>
    </row>
    <row r="19" spans="1:6" x14ac:dyDescent="0.3">
      <c r="A19" s="120"/>
      <c r="B19" s="121" t="s">
        <v>734</v>
      </c>
      <c r="C19" s="121"/>
      <c r="D19" s="121"/>
      <c r="E19" s="121"/>
      <c r="F19" s="121"/>
    </row>
    <row r="20" spans="1:6" x14ac:dyDescent="0.3">
      <c r="A20" s="120"/>
      <c r="B20" s="121"/>
      <c r="C20" s="120"/>
      <c r="D20" s="120"/>
      <c r="E20" s="120"/>
      <c r="F20" s="120"/>
    </row>
    <row r="21" spans="1:6" x14ac:dyDescent="0.3">
      <c r="A21" s="120">
        <v>6</v>
      </c>
      <c r="B21" s="121" t="s">
        <v>735</v>
      </c>
      <c r="C21" s="120">
        <v>570</v>
      </c>
      <c r="D21" s="120">
        <v>38</v>
      </c>
      <c r="E21" s="138">
        <f>SUM(C21*D21)</f>
        <v>21660</v>
      </c>
      <c r="F21" s="168">
        <f>E21/82800</f>
        <v>0.26159420289855073</v>
      </c>
    </row>
    <row r="22" spans="1:6" x14ac:dyDescent="0.3">
      <c r="A22" s="120"/>
      <c r="B22" s="121"/>
      <c r="C22" s="120"/>
      <c r="D22" s="120"/>
      <c r="E22" s="120"/>
      <c r="F22" s="120"/>
    </row>
    <row r="23" spans="1:6" x14ac:dyDescent="0.3">
      <c r="A23" s="41"/>
      <c r="B23" s="125"/>
      <c r="C23" s="41"/>
      <c r="D23" s="41"/>
      <c r="E23" s="41"/>
      <c r="F23" s="41"/>
    </row>
    <row r="24" spans="1:6" x14ac:dyDescent="0.3">
      <c r="A24" s="392" t="s">
        <v>62</v>
      </c>
      <c r="B24" s="392"/>
      <c r="C24" s="174">
        <f>SUM(C5:C23)</f>
        <v>3190</v>
      </c>
      <c r="D24" s="171">
        <f>SUM(D5:D23)</f>
        <v>185</v>
      </c>
      <c r="E24" s="174">
        <f>SUM(E5:E23)</f>
        <v>111450</v>
      </c>
      <c r="F24" s="170">
        <f>SUM(F5:F23)</f>
        <v>1.3460144927536233</v>
      </c>
    </row>
    <row r="26" spans="1:6" x14ac:dyDescent="0.3">
      <c r="C26" s="402" t="s">
        <v>721</v>
      </c>
      <c r="D26" s="402"/>
    </row>
    <row r="27" spans="1:6" x14ac:dyDescent="0.3">
      <c r="C27" s="403" t="s">
        <v>390</v>
      </c>
      <c r="D27" s="403"/>
    </row>
    <row r="28" spans="1:6" x14ac:dyDescent="0.3">
      <c r="C28" s="403" t="s">
        <v>391</v>
      </c>
      <c r="D28" s="403"/>
    </row>
    <row r="29" spans="1:6" x14ac:dyDescent="0.3">
      <c r="C29" s="30">
        <v>2</v>
      </c>
      <c r="F29" s="164" t="s">
        <v>61</v>
      </c>
    </row>
    <row r="30" spans="1:6" ht="20.25" x14ac:dyDescent="0.3">
      <c r="A30" s="383" t="s">
        <v>60</v>
      </c>
      <c r="B30" s="383"/>
      <c r="C30" s="383"/>
      <c r="D30" s="383"/>
      <c r="E30" s="383"/>
      <c r="F30" s="383"/>
    </row>
    <row r="31" spans="1:6" x14ac:dyDescent="0.3">
      <c r="A31" s="165" t="s">
        <v>861</v>
      </c>
    </row>
    <row r="32" spans="1:6" x14ac:dyDescent="0.3">
      <c r="A32" s="165" t="s">
        <v>863</v>
      </c>
    </row>
    <row r="33" spans="1:12" ht="30" customHeight="1" x14ac:dyDescent="0.3">
      <c r="A33" s="35" t="s">
        <v>0</v>
      </c>
      <c r="B33" s="35" t="s">
        <v>55</v>
      </c>
      <c r="C33" s="35" t="s">
        <v>56</v>
      </c>
      <c r="D33" s="35" t="s">
        <v>57</v>
      </c>
      <c r="E33" s="35" t="s">
        <v>58</v>
      </c>
      <c r="F33" s="35" t="s">
        <v>59</v>
      </c>
    </row>
    <row r="34" spans="1:12" x14ac:dyDescent="0.3">
      <c r="A34" s="38">
        <v>1</v>
      </c>
      <c r="B34" s="137" t="s">
        <v>864</v>
      </c>
      <c r="C34" s="166">
        <v>530</v>
      </c>
      <c r="D34" s="38">
        <v>76</v>
      </c>
      <c r="E34" s="166">
        <f>SUM(C34*D34)</f>
        <v>40280</v>
      </c>
      <c r="F34" s="167">
        <f>E34/82800</f>
        <v>0.48647342995169079</v>
      </c>
    </row>
    <row r="35" spans="1:12" x14ac:dyDescent="0.3">
      <c r="A35" s="120"/>
      <c r="B35" s="121" t="s">
        <v>865</v>
      </c>
      <c r="C35" s="138"/>
      <c r="D35" s="120"/>
      <c r="E35" s="138"/>
      <c r="F35" s="168"/>
    </row>
    <row r="36" spans="1:12" x14ac:dyDescent="0.3">
      <c r="A36" s="120"/>
      <c r="B36" s="121"/>
      <c r="C36" s="138"/>
      <c r="D36" s="120"/>
      <c r="E36" s="138"/>
      <c r="F36" s="168"/>
    </row>
    <row r="37" spans="1:12" x14ac:dyDescent="0.3">
      <c r="A37" s="120">
        <v>2</v>
      </c>
      <c r="B37" s="121" t="s">
        <v>866</v>
      </c>
      <c r="C37" s="138">
        <v>480</v>
      </c>
      <c r="D37" s="120">
        <v>78</v>
      </c>
      <c r="E37" s="138">
        <f>SUM(C37*D37)</f>
        <v>37440</v>
      </c>
      <c r="F37" s="168">
        <f>E37/82800</f>
        <v>0.45217391304347826</v>
      </c>
    </row>
    <row r="38" spans="1:12" x14ac:dyDescent="0.3">
      <c r="A38" s="120"/>
      <c r="B38" s="121"/>
      <c r="C38" s="138"/>
      <c r="D38" s="120"/>
      <c r="E38" s="138"/>
      <c r="F38" s="168"/>
    </row>
    <row r="39" spans="1:12" x14ac:dyDescent="0.3">
      <c r="A39" s="120">
        <v>3</v>
      </c>
      <c r="B39" s="121" t="s">
        <v>884</v>
      </c>
      <c r="C39" s="138">
        <v>280</v>
      </c>
      <c r="D39" s="120">
        <v>58</v>
      </c>
      <c r="E39" s="138">
        <f>SUM(C39*D39)</f>
        <v>16240</v>
      </c>
      <c r="F39" s="168">
        <f>E39/82800</f>
        <v>0.19613526570048309</v>
      </c>
    </row>
    <row r="40" spans="1:12" x14ac:dyDescent="0.3">
      <c r="A40" s="120"/>
      <c r="B40" s="121" t="s">
        <v>36</v>
      </c>
      <c r="C40" s="120"/>
      <c r="D40" s="120"/>
      <c r="E40" s="138"/>
      <c r="F40" s="168"/>
      <c r="L40" s="50"/>
    </row>
    <row r="41" spans="1:12" x14ac:dyDescent="0.3">
      <c r="A41" s="120"/>
      <c r="B41" s="121"/>
      <c r="C41" s="120"/>
      <c r="D41" s="120"/>
      <c r="E41" s="138"/>
      <c r="F41" s="168"/>
    </row>
    <row r="42" spans="1:12" x14ac:dyDescent="0.3">
      <c r="A42" s="120">
        <v>4</v>
      </c>
      <c r="B42" s="121" t="s">
        <v>867</v>
      </c>
      <c r="C42" s="120">
        <v>270</v>
      </c>
      <c r="D42" s="120">
        <v>49</v>
      </c>
      <c r="E42" s="138">
        <f>SUM(C42*D42)</f>
        <v>13230</v>
      </c>
      <c r="F42" s="168">
        <f>E42/82800</f>
        <v>0.15978260869565217</v>
      </c>
    </row>
    <row r="43" spans="1:12" x14ac:dyDescent="0.3">
      <c r="A43" s="120"/>
      <c r="B43" s="121" t="s">
        <v>7</v>
      </c>
      <c r="C43" s="120"/>
      <c r="D43" s="120"/>
      <c r="E43" s="138"/>
      <c r="F43" s="168"/>
    </row>
    <row r="44" spans="1:12" x14ac:dyDescent="0.3">
      <c r="A44" s="120"/>
      <c r="B44" s="121"/>
      <c r="C44" s="120"/>
      <c r="D44" s="120"/>
      <c r="E44" s="138"/>
      <c r="F44" s="168"/>
    </row>
    <row r="45" spans="1:12" x14ac:dyDescent="0.3">
      <c r="A45" s="120">
        <v>5</v>
      </c>
      <c r="B45" s="121" t="s">
        <v>868</v>
      </c>
      <c r="C45" s="120">
        <v>290</v>
      </c>
      <c r="D45" s="120">
        <v>57</v>
      </c>
      <c r="E45" s="138">
        <f>SUM(C45*D45)</f>
        <v>16530</v>
      </c>
      <c r="F45" s="168">
        <f>E45/82800</f>
        <v>0.19963768115942029</v>
      </c>
    </row>
    <row r="46" spans="1:12" x14ac:dyDescent="0.3">
      <c r="A46" s="120"/>
      <c r="B46" s="121" t="s">
        <v>869</v>
      </c>
      <c r="C46" s="138"/>
      <c r="D46" s="120"/>
      <c r="E46" s="138"/>
      <c r="F46" s="168"/>
    </row>
    <row r="47" spans="1:12" x14ac:dyDescent="0.3">
      <c r="A47" s="120"/>
      <c r="B47" s="121"/>
      <c r="C47" s="121"/>
      <c r="D47" s="121"/>
      <c r="E47" s="121"/>
      <c r="F47" s="121"/>
    </row>
    <row r="48" spans="1:12" x14ac:dyDescent="0.3">
      <c r="A48" s="120">
        <v>6</v>
      </c>
      <c r="B48" s="121" t="s">
        <v>870</v>
      </c>
      <c r="C48" s="120">
        <v>280</v>
      </c>
      <c r="D48" s="120">
        <v>58</v>
      </c>
      <c r="E48" s="138">
        <f>SUM(C48*D48)</f>
        <v>16240</v>
      </c>
      <c r="F48" s="168">
        <f>E48/82800</f>
        <v>0.19613526570048309</v>
      </c>
    </row>
    <row r="49" spans="1:6" x14ac:dyDescent="0.3">
      <c r="A49" s="120"/>
      <c r="B49" s="121"/>
      <c r="C49" s="120"/>
      <c r="D49" s="120"/>
      <c r="E49" s="120"/>
      <c r="F49" s="120"/>
    </row>
    <row r="50" spans="1:6" x14ac:dyDescent="0.3">
      <c r="A50" s="120">
        <v>7</v>
      </c>
      <c r="B50" s="121" t="s">
        <v>722</v>
      </c>
      <c r="C50" s="120">
        <v>450</v>
      </c>
      <c r="D50" s="120">
        <v>54</v>
      </c>
      <c r="E50" s="138">
        <f>SUM(C50*D50)</f>
        <v>24300</v>
      </c>
      <c r="F50" s="168">
        <f>E50/82800</f>
        <v>0.29347826086956524</v>
      </c>
    </row>
    <row r="51" spans="1:6" x14ac:dyDescent="0.3">
      <c r="A51" s="120"/>
      <c r="B51" s="121" t="s">
        <v>723</v>
      </c>
      <c r="C51" s="120"/>
      <c r="D51" s="120"/>
      <c r="E51" s="120"/>
      <c r="F51" s="120"/>
    </row>
    <row r="52" spans="1:6" x14ac:dyDescent="0.3">
      <c r="A52" s="404" t="s">
        <v>62</v>
      </c>
      <c r="B52" s="405"/>
      <c r="C52" s="174">
        <f>SUM(C34:C51)</f>
        <v>2580</v>
      </c>
      <c r="D52" s="171">
        <f>SUM(D34:D51)</f>
        <v>430</v>
      </c>
      <c r="E52" s="174">
        <f>SUM(E34:E51)</f>
        <v>164260</v>
      </c>
      <c r="F52" s="170">
        <f>SUM(F34:F51)</f>
        <v>1.9838164251207728</v>
      </c>
    </row>
    <row r="54" spans="1:6" x14ac:dyDescent="0.3">
      <c r="C54" s="402" t="s">
        <v>721</v>
      </c>
      <c r="D54" s="402"/>
    </row>
    <row r="55" spans="1:6" x14ac:dyDescent="0.3">
      <c r="C55" s="403" t="s">
        <v>390</v>
      </c>
      <c r="D55" s="403"/>
    </row>
    <row r="56" spans="1:6" x14ac:dyDescent="0.3">
      <c r="C56" s="403" t="s">
        <v>391</v>
      </c>
      <c r="D56" s="403"/>
    </row>
  </sheetData>
  <mergeCells count="10">
    <mergeCell ref="C54:D54"/>
    <mergeCell ref="C55:D55"/>
    <mergeCell ref="A30:F30"/>
    <mergeCell ref="C56:D56"/>
    <mergeCell ref="A2:F2"/>
    <mergeCell ref="A24:B24"/>
    <mergeCell ref="A52:B52"/>
    <mergeCell ref="C26:D26"/>
    <mergeCell ref="C27:D27"/>
    <mergeCell ref="C28:D28"/>
  </mergeCells>
  <pageMargins left="0.51181102362204722" right="0.51181102362204722" top="0.47244094488188981" bottom="0.27559055118110237" header="0.31496062992125984" footer="0.19685039370078741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74"/>
  <sheetViews>
    <sheetView topLeftCell="A13" workbookViewId="0">
      <selection activeCell="J75" sqref="J75"/>
    </sheetView>
  </sheetViews>
  <sheetFormatPr defaultRowHeight="18.75" x14ac:dyDescent="0.3"/>
  <cols>
    <col min="1" max="1" width="5.75" style="30" customWidth="1"/>
    <col min="2" max="2" width="37.875" style="34" customWidth="1"/>
    <col min="3" max="5" width="9.875" style="30" customWidth="1"/>
    <col min="6" max="6" width="13.5" style="34" customWidth="1"/>
    <col min="7" max="16384" width="9" style="34"/>
  </cols>
  <sheetData>
    <row r="1" spans="1:10" x14ac:dyDescent="0.3">
      <c r="F1" s="31" t="s">
        <v>68</v>
      </c>
    </row>
    <row r="2" spans="1:10" ht="20.25" x14ac:dyDescent="0.3">
      <c r="A2" s="383" t="s">
        <v>67</v>
      </c>
      <c r="B2" s="383"/>
      <c r="C2" s="383"/>
      <c r="D2" s="383"/>
      <c r="E2" s="383"/>
      <c r="F2" s="383"/>
    </row>
    <row r="3" spans="1:10" x14ac:dyDescent="0.3">
      <c r="A3" s="165" t="s">
        <v>872</v>
      </c>
    </row>
    <row r="4" spans="1:10" x14ac:dyDescent="0.3">
      <c r="A4" s="165" t="s">
        <v>873</v>
      </c>
    </row>
    <row r="5" spans="1:10" x14ac:dyDescent="0.3">
      <c r="A5" s="165"/>
    </row>
    <row r="6" spans="1:10" x14ac:dyDescent="0.3">
      <c r="A6" s="377" t="s">
        <v>0</v>
      </c>
      <c r="B6" s="377" t="s">
        <v>55</v>
      </c>
      <c r="C6" s="392" t="s">
        <v>63</v>
      </c>
      <c r="D6" s="392"/>
      <c r="E6" s="392"/>
      <c r="F6" s="377" t="s">
        <v>32</v>
      </c>
    </row>
    <row r="7" spans="1:10" x14ac:dyDescent="0.3">
      <c r="A7" s="379"/>
      <c r="B7" s="379"/>
      <c r="C7" s="112" t="s">
        <v>64</v>
      </c>
      <c r="D7" s="112" t="s">
        <v>65</v>
      </c>
      <c r="E7" s="112" t="s">
        <v>66</v>
      </c>
      <c r="F7" s="379"/>
    </row>
    <row r="8" spans="1:10" x14ac:dyDescent="0.3">
      <c r="A8" s="38">
        <v>1</v>
      </c>
      <c r="B8" s="137" t="s">
        <v>724</v>
      </c>
      <c r="C8" s="38" t="s">
        <v>103</v>
      </c>
      <c r="D8" s="38" t="s">
        <v>102</v>
      </c>
      <c r="E8" s="38" t="s">
        <v>98</v>
      </c>
      <c r="F8" s="38" t="s">
        <v>75</v>
      </c>
      <c r="H8" s="34">
        <v>76</v>
      </c>
      <c r="I8" s="34">
        <v>74</v>
      </c>
      <c r="J8" s="34">
        <v>72</v>
      </c>
    </row>
    <row r="9" spans="1:10" x14ac:dyDescent="0.3">
      <c r="A9" s="120"/>
      <c r="B9" s="121" t="s">
        <v>725</v>
      </c>
      <c r="C9" s="120"/>
      <c r="D9" s="120"/>
      <c r="E9" s="120"/>
      <c r="F9" s="120"/>
      <c r="H9" s="34">
        <v>12</v>
      </c>
      <c r="I9" s="34">
        <v>11</v>
      </c>
      <c r="J9" s="34">
        <v>10</v>
      </c>
    </row>
    <row r="10" spans="1:10" x14ac:dyDescent="0.3">
      <c r="A10" s="120"/>
      <c r="B10" s="121"/>
      <c r="C10" s="128"/>
      <c r="D10" s="128"/>
      <c r="E10" s="128"/>
      <c r="F10" s="120"/>
      <c r="H10" s="34">
        <v>12</v>
      </c>
      <c r="I10" s="34">
        <v>13</v>
      </c>
      <c r="J10" s="34">
        <v>12</v>
      </c>
    </row>
    <row r="11" spans="1:10" x14ac:dyDescent="0.3">
      <c r="A11" s="120">
        <v>2</v>
      </c>
      <c r="B11" s="121" t="s">
        <v>726</v>
      </c>
      <c r="C11" s="128" t="s">
        <v>101</v>
      </c>
      <c r="D11" s="128" t="s">
        <v>100</v>
      </c>
      <c r="E11" s="128" t="s">
        <v>99</v>
      </c>
      <c r="F11" s="120" t="s">
        <v>75</v>
      </c>
      <c r="H11" s="34">
        <v>35</v>
      </c>
      <c r="I11" s="34">
        <v>34</v>
      </c>
      <c r="J11" s="34">
        <v>32</v>
      </c>
    </row>
    <row r="12" spans="1:10" x14ac:dyDescent="0.3">
      <c r="A12" s="120"/>
      <c r="B12" s="169" t="s">
        <v>727</v>
      </c>
      <c r="C12" s="128"/>
      <c r="D12" s="128"/>
      <c r="E12" s="128"/>
      <c r="F12" s="120"/>
      <c r="H12" s="34">
        <v>38</v>
      </c>
      <c r="I12" s="34">
        <v>35</v>
      </c>
      <c r="J12" s="34">
        <v>342</v>
      </c>
    </row>
    <row r="13" spans="1:10" x14ac:dyDescent="0.3">
      <c r="A13" s="120"/>
      <c r="B13" s="121"/>
      <c r="C13" s="128"/>
      <c r="D13" s="128"/>
      <c r="E13" s="128"/>
      <c r="F13" s="120"/>
      <c r="H13" s="34">
        <f>SUM(H8:H12)</f>
        <v>173</v>
      </c>
      <c r="I13" s="34">
        <f>SUM(I8:I12)</f>
        <v>167</v>
      </c>
      <c r="J13" s="34">
        <f>SUM(J8:J12)</f>
        <v>468</v>
      </c>
    </row>
    <row r="14" spans="1:10" x14ac:dyDescent="0.3">
      <c r="A14" s="120"/>
      <c r="B14" s="121"/>
      <c r="C14" s="128"/>
      <c r="D14" s="128"/>
      <c r="E14" s="128"/>
      <c r="F14" s="120"/>
    </row>
    <row r="15" spans="1:10" x14ac:dyDescent="0.3">
      <c r="A15" s="120">
        <v>3</v>
      </c>
      <c r="B15" s="121" t="s">
        <v>728</v>
      </c>
      <c r="C15" s="128" t="s">
        <v>99</v>
      </c>
      <c r="D15" s="128" t="s">
        <v>737</v>
      </c>
      <c r="E15" s="128" t="s">
        <v>99</v>
      </c>
      <c r="F15" s="120" t="s">
        <v>75</v>
      </c>
    </row>
    <row r="16" spans="1:10" x14ac:dyDescent="0.3">
      <c r="A16" s="120"/>
      <c r="B16" s="169" t="s">
        <v>874</v>
      </c>
      <c r="C16" s="121"/>
      <c r="D16" s="121"/>
      <c r="E16" s="121"/>
      <c r="F16" s="121"/>
    </row>
    <row r="17" spans="1:6" x14ac:dyDescent="0.3">
      <c r="A17" s="120"/>
      <c r="B17" s="121"/>
      <c r="C17" s="128"/>
      <c r="D17" s="128"/>
      <c r="E17" s="128"/>
      <c r="F17" s="120"/>
    </row>
    <row r="18" spans="1:6" x14ac:dyDescent="0.3">
      <c r="A18" s="120"/>
      <c r="B18" s="121"/>
      <c r="C18" s="128"/>
      <c r="D18" s="128"/>
      <c r="E18" s="128"/>
      <c r="F18" s="120"/>
    </row>
    <row r="19" spans="1:6" x14ac:dyDescent="0.3">
      <c r="A19" s="120">
        <v>4</v>
      </c>
      <c r="B19" s="121" t="s">
        <v>876</v>
      </c>
      <c r="C19" s="128" t="s">
        <v>84</v>
      </c>
      <c r="D19" s="128" t="s">
        <v>82</v>
      </c>
      <c r="E19" s="128" t="s">
        <v>83</v>
      </c>
      <c r="F19" s="120" t="s">
        <v>75</v>
      </c>
    </row>
    <row r="20" spans="1:6" x14ac:dyDescent="0.3">
      <c r="A20" s="120"/>
      <c r="B20" s="121" t="s">
        <v>875</v>
      </c>
      <c r="C20" s="128"/>
      <c r="D20" s="128"/>
      <c r="E20" s="128"/>
      <c r="F20" s="120"/>
    </row>
    <row r="21" spans="1:6" x14ac:dyDescent="0.3">
      <c r="A21" s="120"/>
      <c r="B21" s="121"/>
      <c r="C21" s="121"/>
      <c r="D21" s="121"/>
      <c r="E21" s="121"/>
      <c r="F21" s="121"/>
    </row>
    <row r="22" spans="1:6" x14ac:dyDescent="0.3">
      <c r="A22" s="120"/>
      <c r="B22" s="121"/>
      <c r="C22" s="128"/>
      <c r="D22" s="128"/>
      <c r="E22" s="128"/>
      <c r="F22" s="120"/>
    </row>
    <row r="23" spans="1:6" x14ac:dyDescent="0.3">
      <c r="A23" s="120">
        <v>5</v>
      </c>
      <c r="B23" s="169" t="s">
        <v>732</v>
      </c>
      <c r="C23" s="128" t="s">
        <v>739</v>
      </c>
      <c r="D23" s="128" t="s">
        <v>83</v>
      </c>
      <c r="E23" s="128" t="s">
        <v>738</v>
      </c>
      <c r="F23" s="120" t="s">
        <v>75</v>
      </c>
    </row>
    <row r="24" spans="1:6" x14ac:dyDescent="0.3">
      <c r="A24" s="120"/>
      <c r="B24" s="121" t="s">
        <v>733</v>
      </c>
      <c r="C24" s="128"/>
      <c r="D24" s="128"/>
      <c r="E24" s="128"/>
      <c r="F24" s="120"/>
    </row>
    <row r="25" spans="1:6" x14ac:dyDescent="0.3">
      <c r="A25" s="120"/>
      <c r="B25" s="121" t="s">
        <v>734</v>
      </c>
      <c r="C25" s="128"/>
      <c r="D25" s="128"/>
      <c r="E25" s="128"/>
      <c r="F25" s="120"/>
    </row>
    <row r="26" spans="1:6" x14ac:dyDescent="0.3">
      <c r="A26" s="120"/>
      <c r="B26" s="121"/>
      <c r="C26" s="128"/>
      <c r="D26" s="128"/>
      <c r="E26" s="128"/>
      <c r="F26" s="120"/>
    </row>
    <row r="27" spans="1:6" x14ac:dyDescent="0.3">
      <c r="A27" s="120">
        <v>6</v>
      </c>
      <c r="B27" s="121" t="s">
        <v>735</v>
      </c>
      <c r="C27" s="128" t="s">
        <v>84</v>
      </c>
      <c r="D27" s="128" t="s">
        <v>82</v>
      </c>
      <c r="E27" s="128" t="s">
        <v>83</v>
      </c>
      <c r="F27" s="120" t="s">
        <v>75</v>
      </c>
    </row>
    <row r="28" spans="1:6" x14ac:dyDescent="0.3">
      <c r="A28" s="120"/>
      <c r="B28" s="121"/>
      <c r="C28" s="120"/>
      <c r="D28" s="120"/>
      <c r="E28" s="120"/>
      <c r="F28" s="121"/>
    </row>
    <row r="29" spans="1:6" x14ac:dyDescent="0.3">
      <c r="A29" s="41"/>
      <c r="B29" s="125"/>
      <c r="C29" s="41"/>
      <c r="D29" s="41"/>
      <c r="E29" s="41"/>
      <c r="F29" s="125"/>
    </row>
    <row r="30" spans="1:6" x14ac:dyDescent="0.3">
      <c r="A30" s="48"/>
      <c r="B30" s="50"/>
      <c r="C30" s="48"/>
      <c r="D30" s="48"/>
      <c r="E30" s="48"/>
      <c r="F30" s="50"/>
    </row>
    <row r="31" spans="1:6" x14ac:dyDescent="0.3">
      <c r="A31" s="48"/>
      <c r="B31" s="50"/>
      <c r="C31" s="48"/>
      <c r="D31" s="48"/>
      <c r="E31" s="48"/>
      <c r="F31" s="50"/>
    </row>
    <row r="32" spans="1:6" x14ac:dyDescent="0.3">
      <c r="C32" s="163" t="s">
        <v>721</v>
      </c>
      <c r="D32" s="163"/>
    </row>
    <row r="33" spans="1:6" x14ac:dyDescent="0.3">
      <c r="C33" s="403" t="s">
        <v>390</v>
      </c>
      <c r="D33" s="403"/>
      <c r="E33" s="403"/>
    </row>
    <row r="34" spans="1:6" x14ac:dyDescent="0.3">
      <c r="C34" s="403" t="s">
        <v>391</v>
      </c>
      <c r="D34" s="403"/>
      <c r="E34" s="403"/>
    </row>
    <row r="42" spans="1:6" x14ac:dyDescent="0.3">
      <c r="F42" s="31" t="s">
        <v>68</v>
      </c>
    </row>
    <row r="43" spans="1:6" ht="20.25" x14ac:dyDescent="0.3">
      <c r="A43" s="383" t="s">
        <v>67</v>
      </c>
      <c r="B43" s="383"/>
      <c r="C43" s="383"/>
      <c r="D43" s="383"/>
      <c r="E43" s="383"/>
      <c r="F43" s="383"/>
    </row>
    <row r="44" spans="1:6" x14ac:dyDescent="0.3">
      <c r="A44" s="165" t="s">
        <v>877</v>
      </c>
    </row>
    <row r="45" spans="1:6" x14ac:dyDescent="0.3">
      <c r="A45" s="165" t="s">
        <v>878</v>
      </c>
    </row>
    <row r="46" spans="1:6" x14ac:dyDescent="0.3">
      <c r="A46" s="263" t="s">
        <v>879</v>
      </c>
      <c r="C46" s="262"/>
      <c r="D46" s="262"/>
      <c r="E46" s="262"/>
    </row>
    <row r="47" spans="1:6" x14ac:dyDescent="0.3">
      <c r="A47" s="377" t="s">
        <v>0</v>
      </c>
      <c r="B47" s="377" t="s">
        <v>55</v>
      </c>
      <c r="C47" s="392" t="s">
        <v>63</v>
      </c>
      <c r="D47" s="392"/>
      <c r="E47" s="392"/>
      <c r="F47" s="377" t="s">
        <v>32</v>
      </c>
    </row>
    <row r="48" spans="1:6" x14ac:dyDescent="0.3">
      <c r="A48" s="379"/>
      <c r="B48" s="379"/>
      <c r="C48" s="112" t="s">
        <v>64</v>
      </c>
      <c r="D48" s="112" t="s">
        <v>65</v>
      </c>
      <c r="E48" s="112" t="s">
        <v>66</v>
      </c>
      <c r="F48" s="379"/>
    </row>
    <row r="49" spans="1:6" x14ac:dyDescent="0.3">
      <c r="A49" s="38">
        <v>1</v>
      </c>
      <c r="B49" s="137" t="s">
        <v>881</v>
      </c>
      <c r="C49" s="38" t="s">
        <v>103</v>
      </c>
      <c r="D49" s="38" t="s">
        <v>102</v>
      </c>
      <c r="E49" s="38" t="s">
        <v>98</v>
      </c>
      <c r="F49" s="38" t="s">
        <v>75</v>
      </c>
    </row>
    <row r="50" spans="1:6" x14ac:dyDescent="0.3">
      <c r="A50" s="120"/>
      <c r="B50" s="121" t="s">
        <v>880</v>
      </c>
      <c r="C50" s="120"/>
      <c r="D50" s="120"/>
      <c r="E50" s="120"/>
      <c r="F50" s="120"/>
    </row>
    <row r="51" spans="1:6" x14ac:dyDescent="0.3">
      <c r="A51" s="120"/>
      <c r="B51" s="121"/>
      <c r="C51" s="128"/>
      <c r="D51" s="128"/>
      <c r="E51" s="128"/>
      <c r="F51" s="120"/>
    </row>
    <row r="52" spans="1:6" x14ac:dyDescent="0.3">
      <c r="A52" s="120">
        <v>2</v>
      </c>
      <c r="B52" s="121" t="s">
        <v>866</v>
      </c>
      <c r="C52" s="128" t="s">
        <v>101</v>
      </c>
      <c r="D52" s="128" t="s">
        <v>100</v>
      </c>
      <c r="E52" s="128" t="s">
        <v>99</v>
      </c>
      <c r="F52" s="120" t="s">
        <v>75</v>
      </c>
    </row>
    <row r="53" spans="1:6" x14ac:dyDescent="0.3">
      <c r="A53" s="120"/>
      <c r="B53" s="121"/>
      <c r="C53" s="128"/>
      <c r="D53" s="128"/>
      <c r="E53" s="128"/>
      <c r="F53" s="120"/>
    </row>
    <row r="54" spans="1:6" x14ac:dyDescent="0.3">
      <c r="A54" s="120">
        <v>3</v>
      </c>
      <c r="B54" s="121" t="s">
        <v>883</v>
      </c>
      <c r="C54" s="128" t="s">
        <v>101</v>
      </c>
      <c r="D54" s="128" t="s">
        <v>100</v>
      </c>
      <c r="E54" s="128" t="s">
        <v>99</v>
      </c>
      <c r="F54" s="120" t="s">
        <v>75</v>
      </c>
    </row>
    <row r="55" spans="1:6" x14ac:dyDescent="0.3">
      <c r="A55" s="120"/>
      <c r="B55" s="121" t="s">
        <v>882</v>
      </c>
      <c r="C55" s="128"/>
      <c r="D55" s="128"/>
      <c r="E55" s="128"/>
      <c r="F55" s="120"/>
    </row>
    <row r="56" spans="1:6" x14ac:dyDescent="0.3">
      <c r="A56" s="120"/>
      <c r="B56" s="121"/>
      <c r="C56" s="120"/>
      <c r="D56" s="120"/>
      <c r="E56" s="120"/>
      <c r="F56" s="120"/>
    </row>
    <row r="57" spans="1:6" x14ac:dyDescent="0.3">
      <c r="A57" s="120">
        <v>4</v>
      </c>
      <c r="B57" s="121" t="s">
        <v>885</v>
      </c>
      <c r="C57" s="128" t="s">
        <v>84</v>
      </c>
      <c r="D57" s="128" t="s">
        <v>82</v>
      </c>
      <c r="E57" s="128" t="s">
        <v>83</v>
      </c>
      <c r="F57" s="120" t="s">
        <v>75</v>
      </c>
    </row>
    <row r="58" spans="1:6" x14ac:dyDescent="0.3">
      <c r="A58" s="120"/>
      <c r="B58" s="121" t="s">
        <v>886</v>
      </c>
      <c r="C58" s="128"/>
      <c r="D58" s="128"/>
      <c r="E58" s="128"/>
      <c r="F58" s="120"/>
    </row>
    <row r="59" spans="1:6" x14ac:dyDescent="0.3">
      <c r="A59" s="120"/>
      <c r="B59" s="121"/>
      <c r="C59" s="128"/>
      <c r="D59" s="128"/>
      <c r="E59" s="128"/>
      <c r="F59" s="120"/>
    </row>
    <row r="60" spans="1:6" x14ac:dyDescent="0.3">
      <c r="A60" s="120">
        <v>5</v>
      </c>
      <c r="B60" s="121" t="s">
        <v>887</v>
      </c>
      <c r="C60" s="128" t="s">
        <v>84</v>
      </c>
      <c r="D60" s="128" t="s">
        <v>82</v>
      </c>
      <c r="E60" s="128" t="s">
        <v>738</v>
      </c>
      <c r="F60" s="120" t="s">
        <v>75</v>
      </c>
    </row>
    <row r="61" spans="1:6" x14ac:dyDescent="0.3">
      <c r="A61" s="120"/>
      <c r="B61" s="121" t="s">
        <v>888</v>
      </c>
      <c r="C61" s="128"/>
      <c r="D61" s="128"/>
      <c r="E61" s="128"/>
      <c r="F61" s="120"/>
    </row>
    <row r="62" spans="1:6" x14ac:dyDescent="0.3">
      <c r="A62" s="120"/>
      <c r="B62" s="121"/>
      <c r="C62" s="121"/>
      <c r="D62" s="121"/>
      <c r="E62" s="121"/>
      <c r="F62" s="121"/>
    </row>
    <row r="63" spans="1:6" x14ac:dyDescent="0.3">
      <c r="A63" s="120">
        <v>6</v>
      </c>
      <c r="B63" s="121" t="s">
        <v>870</v>
      </c>
      <c r="C63" s="128" t="s">
        <v>84</v>
      </c>
      <c r="D63" s="128" t="s">
        <v>82</v>
      </c>
      <c r="E63" s="128" t="s">
        <v>738</v>
      </c>
      <c r="F63" s="120" t="s">
        <v>75</v>
      </c>
    </row>
    <row r="64" spans="1:6" x14ac:dyDescent="0.3">
      <c r="A64" s="120"/>
      <c r="B64" s="121"/>
      <c r="C64" s="128"/>
      <c r="D64" s="128"/>
      <c r="E64" s="128"/>
      <c r="F64" s="120"/>
    </row>
    <row r="65" spans="1:6" x14ac:dyDescent="0.3">
      <c r="A65" s="120"/>
      <c r="B65" s="169"/>
      <c r="C65" s="128"/>
      <c r="D65" s="128"/>
      <c r="E65" s="128"/>
      <c r="F65" s="120"/>
    </row>
    <row r="66" spans="1:6" x14ac:dyDescent="0.3">
      <c r="A66" s="120">
        <v>7</v>
      </c>
      <c r="B66" s="121" t="s">
        <v>889</v>
      </c>
      <c r="C66" s="128" t="s">
        <v>84</v>
      </c>
      <c r="D66" s="128" t="s">
        <v>82</v>
      </c>
      <c r="E66" s="128" t="s">
        <v>738</v>
      </c>
      <c r="F66" s="120" t="s">
        <v>75</v>
      </c>
    </row>
    <row r="67" spans="1:6" x14ac:dyDescent="0.3">
      <c r="A67" s="120"/>
      <c r="B67" s="121" t="s">
        <v>890</v>
      </c>
      <c r="C67" s="128"/>
      <c r="D67" s="128"/>
      <c r="E67" s="128"/>
      <c r="F67" s="120"/>
    </row>
    <row r="68" spans="1:6" x14ac:dyDescent="0.3">
      <c r="A68" s="120"/>
      <c r="B68" s="121"/>
      <c r="C68" s="120"/>
      <c r="D68" s="120"/>
      <c r="E68" s="120"/>
      <c r="F68" s="121"/>
    </row>
    <row r="69" spans="1:6" x14ac:dyDescent="0.3">
      <c r="A69" s="41"/>
      <c r="B69" s="125"/>
      <c r="C69" s="41"/>
      <c r="D69" s="41"/>
      <c r="E69" s="41"/>
      <c r="F69" s="125"/>
    </row>
    <row r="70" spans="1:6" x14ac:dyDescent="0.3">
      <c r="A70" s="48"/>
      <c r="B70" s="50"/>
      <c r="C70" s="48"/>
      <c r="D70" s="48"/>
      <c r="E70" s="48"/>
      <c r="F70" s="50"/>
    </row>
    <row r="71" spans="1:6" x14ac:dyDescent="0.3">
      <c r="A71" s="48"/>
      <c r="B71" s="50"/>
      <c r="C71" s="48"/>
      <c r="D71" s="48"/>
      <c r="E71" s="48"/>
      <c r="F71" s="50"/>
    </row>
    <row r="72" spans="1:6" x14ac:dyDescent="0.3">
      <c r="C72" s="163" t="s">
        <v>721</v>
      </c>
      <c r="D72" s="163"/>
    </row>
    <row r="73" spans="1:6" x14ac:dyDescent="0.3">
      <c r="C73" s="403" t="s">
        <v>390</v>
      </c>
      <c r="D73" s="403"/>
      <c r="E73" s="403"/>
    </row>
    <row r="74" spans="1:6" x14ac:dyDescent="0.3">
      <c r="C74" s="403" t="s">
        <v>391</v>
      </c>
      <c r="D74" s="403"/>
      <c r="E74" s="403"/>
    </row>
  </sheetData>
  <mergeCells count="14">
    <mergeCell ref="C74:E74"/>
    <mergeCell ref="A47:A48"/>
    <mergeCell ref="B47:B48"/>
    <mergeCell ref="C47:E47"/>
    <mergeCell ref="F47:F48"/>
    <mergeCell ref="C73:E73"/>
    <mergeCell ref="A43:F43"/>
    <mergeCell ref="C33:E33"/>
    <mergeCell ref="C34:E34"/>
    <mergeCell ref="A2:F2"/>
    <mergeCell ref="A6:A7"/>
    <mergeCell ref="B6:B7"/>
    <mergeCell ref="C6:E6"/>
    <mergeCell ref="F6:F7"/>
  </mergeCells>
  <pageMargins left="0.62992125984251968" right="0.35433070866141736" top="0.51181102362204722" bottom="0.47244094488188981" header="0.31496062992125984" footer="0.19685039370078741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BD47D-0094-4D09-B5F9-D48642C39019}">
  <dimension ref="A1:I208"/>
  <sheetViews>
    <sheetView topLeftCell="A169" workbookViewId="0">
      <selection activeCell="I85" sqref="I85"/>
    </sheetView>
  </sheetViews>
  <sheetFormatPr defaultRowHeight="20.25" x14ac:dyDescent="0.3"/>
  <cols>
    <col min="1" max="1" width="5.625" style="9" customWidth="1"/>
    <col min="2" max="2" width="17.5" style="9" customWidth="1"/>
    <col min="3" max="3" width="50.875" style="9" customWidth="1"/>
    <col min="4" max="4" width="21.5" style="9" customWidth="1"/>
    <col min="5" max="5" width="25.5" style="9" customWidth="1"/>
    <col min="6" max="6" width="21.5" style="9" customWidth="1"/>
    <col min="7" max="8" width="6.5" style="21" customWidth="1"/>
    <col min="9" max="9" width="27.375" style="9" customWidth="1"/>
    <col min="10" max="16384" width="9" style="9"/>
  </cols>
  <sheetData>
    <row r="1" spans="1:9" x14ac:dyDescent="0.3">
      <c r="B1" s="406"/>
      <c r="C1" s="406"/>
      <c r="D1" s="406"/>
      <c r="E1" s="406"/>
      <c r="F1" s="406"/>
      <c r="G1" s="406"/>
      <c r="H1" s="406"/>
    </row>
    <row r="2" spans="1:9" ht="21.75" customHeight="1" x14ac:dyDescent="0.3">
      <c r="A2" s="10" t="s">
        <v>0</v>
      </c>
      <c r="B2" s="10" t="s">
        <v>3</v>
      </c>
      <c r="C2" s="10" t="s">
        <v>25</v>
      </c>
      <c r="D2" s="10" t="s">
        <v>31</v>
      </c>
      <c r="E2" s="10" t="s">
        <v>30</v>
      </c>
      <c r="F2" s="10" t="s">
        <v>397</v>
      </c>
      <c r="G2" s="10" t="s">
        <v>4</v>
      </c>
      <c r="H2" s="10" t="s">
        <v>32</v>
      </c>
    </row>
    <row r="3" spans="1:9" x14ac:dyDescent="0.3">
      <c r="A3" s="11">
        <v>1</v>
      </c>
      <c r="B3" s="23" t="s">
        <v>398</v>
      </c>
      <c r="C3" s="11" t="s">
        <v>119</v>
      </c>
      <c r="D3" s="12" t="s">
        <v>72</v>
      </c>
      <c r="E3" s="11" t="s">
        <v>117</v>
      </c>
      <c r="F3" s="11" t="s">
        <v>118</v>
      </c>
      <c r="G3" s="12">
        <v>1</v>
      </c>
      <c r="H3" s="12"/>
    </row>
    <row r="4" spans="1:9" x14ac:dyDescent="0.3">
      <c r="A4" s="14">
        <v>2</v>
      </c>
      <c r="B4" s="24" t="s">
        <v>87</v>
      </c>
      <c r="C4" s="14" t="s">
        <v>121</v>
      </c>
      <c r="D4" s="15" t="s">
        <v>73</v>
      </c>
      <c r="E4" s="14" t="s">
        <v>73</v>
      </c>
      <c r="F4" s="14" t="s">
        <v>120</v>
      </c>
      <c r="G4" s="15">
        <v>1</v>
      </c>
      <c r="H4" s="15"/>
      <c r="I4" s="9" t="s">
        <v>106</v>
      </c>
    </row>
    <row r="5" spans="1:9" x14ac:dyDescent="0.3">
      <c r="A5" s="11">
        <v>3</v>
      </c>
      <c r="B5" s="24" t="s">
        <v>88</v>
      </c>
      <c r="C5" s="17" t="s">
        <v>124</v>
      </c>
      <c r="D5" s="12" t="s">
        <v>72</v>
      </c>
      <c r="E5" s="17" t="s">
        <v>123</v>
      </c>
      <c r="F5" s="17" t="s">
        <v>120</v>
      </c>
      <c r="G5" s="15">
        <v>1</v>
      </c>
      <c r="H5" s="15"/>
      <c r="I5" s="16"/>
    </row>
    <row r="6" spans="1:9" x14ac:dyDescent="0.3">
      <c r="A6" s="14">
        <v>4</v>
      </c>
      <c r="B6" s="24" t="s">
        <v>91</v>
      </c>
      <c r="C6" s="17" t="s">
        <v>151</v>
      </c>
      <c r="D6" s="12" t="s">
        <v>72</v>
      </c>
      <c r="E6" s="17" t="s">
        <v>150</v>
      </c>
      <c r="F6" s="17" t="s">
        <v>127</v>
      </c>
      <c r="G6" s="15">
        <v>1</v>
      </c>
      <c r="H6" s="15"/>
      <c r="I6" s="16"/>
    </row>
    <row r="7" spans="1:9" x14ac:dyDescent="0.3">
      <c r="A7" s="11">
        <v>5</v>
      </c>
      <c r="B7" s="24" t="s">
        <v>92</v>
      </c>
      <c r="C7" s="17" t="s">
        <v>154</v>
      </c>
      <c r="D7" s="12" t="s">
        <v>72</v>
      </c>
      <c r="E7" s="17" t="s">
        <v>153</v>
      </c>
      <c r="F7" s="17" t="s">
        <v>127</v>
      </c>
      <c r="G7" s="15">
        <v>1</v>
      </c>
      <c r="H7" s="15"/>
      <c r="I7" s="16"/>
    </row>
    <row r="8" spans="1:9" x14ac:dyDescent="0.3">
      <c r="A8" s="14">
        <v>6</v>
      </c>
      <c r="B8" s="24" t="s">
        <v>399</v>
      </c>
      <c r="C8" s="17" t="s">
        <v>162</v>
      </c>
      <c r="D8" s="12" t="s">
        <v>72</v>
      </c>
      <c r="E8" s="17" t="s">
        <v>161</v>
      </c>
      <c r="F8" s="17" t="s">
        <v>127</v>
      </c>
      <c r="G8" s="15">
        <v>1</v>
      </c>
      <c r="H8" s="15"/>
      <c r="I8" s="16"/>
    </row>
    <row r="9" spans="1:9" x14ac:dyDescent="0.3">
      <c r="A9" s="11">
        <v>7</v>
      </c>
      <c r="B9" s="24" t="s">
        <v>400</v>
      </c>
      <c r="C9" s="17" t="s">
        <v>164</v>
      </c>
      <c r="D9" s="12" t="s">
        <v>72</v>
      </c>
      <c r="E9" s="17" t="s">
        <v>163</v>
      </c>
      <c r="F9" s="17" t="s">
        <v>127</v>
      </c>
      <c r="G9" s="15">
        <v>1</v>
      </c>
      <c r="H9" s="15"/>
    </row>
    <row r="10" spans="1:9" x14ac:dyDescent="0.3">
      <c r="A10" s="14">
        <v>8</v>
      </c>
      <c r="B10" s="24" t="s">
        <v>401</v>
      </c>
      <c r="C10" s="17" t="s">
        <v>165</v>
      </c>
      <c r="D10" s="15" t="s">
        <v>73</v>
      </c>
      <c r="E10" s="17" t="s">
        <v>73</v>
      </c>
      <c r="F10" s="17" t="s">
        <v>127</v>
      </c>
      <c r="G10" s="15">
        <v>1</v>
      </c>
      <c r="H10" s="15"/>
    </row>
    <row r="11" spans="1:9" x14ac:dyDescent="0.3">
      <c r="A11" s="11">
        <v>9</v>
      </c>
      <c r="B11" s="24" t="s">
        <v>93</v>
      </c>
      <c r="C11" s="14" t="s">
        <v>157</v>
      </c>
      <c r="D11" s="12" t="s">
        <v>72</v>
      </c>
      <c r="E11" s="17" t="s">
        <v>156</v>
      </c>
      <c r="F11" s="17" t="s">
        <v>127</v>
      </c>
      <c r="G11" s="15">
        <v>1</v>
      </c>
      <c r="H11" s="15"/>
      <c r="I11" s="16"/>
    </row>
    <row r="12" spans="1:9" x14ac:dyDescent="0.3">
      <c r="A12" s="14">
        <v>10</v>
      </c>
      <c r="B12" s="24" t="s">
        <v>402</v>
      </c>
      <c r="C12" s="17" t="s">
        <v>131</v>
      </c>
      <c r="D12" s="12" t="s">
        <v>72</v>
      </c>
      <c r="E12" s="17" t="s">
        <v>169</v>
      </c>
      <c r="F12" s="17" t="s">
        <v>130</v>
      </c>
      <c r="G12" s="15">
        <v>1</v>
      </c>
      <c r="H12" s="15"/>
      <c r="I12" s="16"/>
    </row>
    <row r="13" spans="1:9" x14ac:dyDescent="0.3">
      <c r="A13" s="11">
        <v>11</v>
      </c>
      <c r="B13" s="24" t="s">
        <v>403</v>
      </c>
      <c r="C13" s="17" t="s">
        <v>131</v>
      </c>
      <c r="D13" s="12" t="s">
        <v>72</v>
      </c>
      <c r="E13" s="17" t="s">
        <v>129</v>
      </c>
      <c r="F13" s="17" t="s">
        <v>130</v>
      </c>
      <c r="G13" s="15">
        <v>1</v>
      </c>
      <c r="H13" s="15"/>
      <c r="I13" s="16"/>
    </row>
    <row r="14" spans="1:9" x14ac:dyDescent="0.3">
      <c r="A14" s="14">
        <v>12</v>
      </c>
      <c r="B14" s="24" t="s">
        <v>404</v>
      </c>
      <c r="C14" s="17" t="s">
        <v>131</v>
      </c>
      <c r="D14" s="12" t="s">
        <v>72</v>
      </c>
      <c r="E14" s="17" t="s">
        <v>170</v>
      </c>
      <c r="F14" s="17" t="s">
        <v>130</v>
      </c>
      <c r="G14" s="15">
        <v>1</v>
      </c>
      <c r="H14" s="15"/>
    </row>
    <row r="15" spans="1:9" x14ac:dyDescent="0.3">
      <c r="A15" s="11">
        <v>13</v>
      </c>
      <c r="B15" s="24" t="s">
        <v>405</v>
      </c>
      <c r="C15" s="17" t="s">
        <v>131</v>
      </c>
      <c r="D15" s="12" t="s">
        <v>72</v>
      </c>
      <c r="E15" s="17" t="s">
        <v>132</v>
      </c>
      <c r="F15" s="17" t="s">
        <v>130</v>
      </c>
      <c r="G15" s="15">
        <v>1</v>
      </c>
      <c r="H15" s="15"/>
    </row>
    <row r="16" spans="1:9" x14ac:dyDescent="0.3">
      <c r="A16" s="14">
        <v>14</v>
      </c>
      <c r="B16" s="24" t="s">
        <v>406</v>
      </c>
      <c r="C16" s="14" t="s">
        <v>134</v>
      </c>
      <c r="D16" s="12" t="s">
        <v>72</v>
      </c>
      <c r="E16" s="17" t="s">
        <v>133</v>
      </c>
      <c r="F16" s="17" t="s">
        <v>130</v>
      </c>
      <c r="G16" s="15">
        <v>1</v>
      </c>
      <c r="H16" s="15"/>
    </row>
    <row r="17" spans="1:9" x14ac:dyDescent="0.3">
      <c r="A17" s="11">
        <v>15</v>
      </c>
      <c r="B17" s="24" t="s">
        <v>407</v>
      </c>
      <c r="C17" s="17" t="s">
        <v>95</v>
      </c>
      <c r="D17" s="12" t="s">
        <v>72</v>
      </c>
      <c r="E17" s="17" t="s">
        <v>166</v>
      </c>
      <c r="F17" s="17" t="s">
        <v>127</v>
      </c>
      <c r="G17" s="15">
        <v>1</v>
      </c>
      <c r="H17" s="15"/>
    </row>
    <row r="18" spans="1:9" x14ac:dyDescent="0.3">
      <c r="A18" s="14">
        <v>16</v>
      </c>
      <c r="B18" s="24" t="s">
        <v>408</v>
      </c>
      <c r="C18" s="17" t="s">
        <v>95</v>
      </c>
      <c r="D18" s="12" t="s">
        <v>72</v>
      </c>
      <c r="E18" s="17" t="s">
        <v>167</v>
      </c>
      <c r="F18" s="17" t="s">
        <v>127</v>
      </c>
      <c r="G18" s="15">
        <v>1</v>
      </c>
      <c r="H18" s="15"/>
    </row>
    <row r="19" spans="1:9" x14ac:dyDescent="0.3">
      <c r="A19" s="11">
        <v>17</v>
      </c>
      <c r="B19" s="24" t="s">
        <v>409</v>
      </c>
      <c r="C19" s="17" t="s">
        <v>198</v>
      </c>
      <c r="D19" s="12" t="s">
        <v>72</v>
      </c>
      <c r="E19" s="17" t="s">
        <v>197</v>
      </c>
      <c r="F19" s="17" t="s">
        <v>130</v>
      </c>
      <c r="G19" s="15">
        <v>1</v>
      </c>
      <c r="H19" s="15"/>
      <c r="I19" s="16" t="s">
        <v>196</v>
      </c>
    </row>
    <row r="20" spans="1:9" x14ac:dyDescent="0.3">
      <c r="A20" s="14">
        <v>18</v>
      </c>
      <c r="B20" s="24" t="s">
        <v>410</v>
      </c>
      <c r="C20" s="17" t="s">
        <v>172</v>
      </c>
      <c r="D20" s="12" t="s">
        <v>72</v>
      </c>
      <c r="E20" s="17" t="s">
        <v>171</v>
      </c>
      <c r="F20" s="17" t="s">
        <v>130</v>
      </c>
      <c r="G20" s="15">
        <v>1</v>
      </c>
      <c r="H20" s="15"/>
    </row>
    <row r="21" spans="1:9" x14ac:dyDescent="0.3">
      <c r="A21" s="11">
        <v>19</v>
      </c>
      <c r="B21" s="24" t="s">
        <v>411</v>
      </c>
      <c r="C21" s="17" t="s">
        <v>172</v>
      </c>
      <c r="D21" s="12" t="s">
        <v>72</v>
      </c>
      <c r="E21" s="17" t="s">
        <v>173</v>
      </c>
      <c r="F21" s="17" t="s">
        <v>130</v>
      </c>
      <c r="G21" s="15">
        <v>1</v>
      </c>
      <c r="H21" s="15"/>
    </row>
    <row r="22" spans="1:9" x14ac:dyDescent="0.3">
      <c r="A22" s="14">
        <v>20</v>
      </c>
      <c r="B22" s="24" t="s">
        <v>412</v>
      </c>
      <c r="C22" s="17" t="s">
        <v>172</v>
      </c>
      <c r="D22" s="12" t="s">
        <v>72</v>
      </c>
      <c r="E22" s="17" t="s">
        <v>174</v>
      </c>
      <c r="F22" s="17" t="s">
        <v>130</v>
      </c>
      <c r="G22" s="15">
        <v>1</v>
      </c>
      <c r="H22" s="15"/>
    </row>
    <row r="23" spans="1:9" x14ac:dyDescent="0.3">
      <c r="A23" s="11">
        <v>21</v>
      </c>
      <c r="B23" s="24" t="s">
        <v>413</v>
      </c>
      <c r="C23" s="17" t="s">
        <v>172</v>
      </c>
      <c r="D23" s="12" t="s">
        <v>72</v>
      </c>
      <c r="E23" s="17" t="s">
        <v>175</v>
      </c>
      <c r="F23" s="17" t="s">
        <v>130</v>
      </c>
      <c r="G23" s="15">
        <v>1</v>
      </c>
      <c r="H23" s="15"/>
    </row>
    <row r="24" spans="1:9" x14ac:dyDescent="0.3">
      <c r="A24" s="14">
        <v>22</v>
      </c>
      <c r="B24" s="24" t="s">
        <v>414</v>
      </c>
      <c r="C24" s="17" t="s">
        <v>172</v>
      </c>
      <c r="D24" s="12" t="s">
        <v>72</v>
      </c>
      <c r="E24" s="17" t="s">
        <v>176</v>
      </c>
      <c r="F24" s="17" t="s">
        <v>130</v>
      </c>
      <c r="G24" s="15">
        <v>1</v>
      </c>
      <c r="H24" s="15"/>
    </row>
    <row r="25" spans="1:9" x14ac:dyDescent="0.3">
      <c r="A25" s="11">
        <v>23</v>
      </c>
      <c r="B25" s="24" t="s">
        <v>415</v>
      </c>
      <c r="C25" s="17" t="s">
        <v>178</v>
      </c>
      <c r="D25" s="12" t="s">
        <v>72</v>
      </c>
      <c r="E25" s="17" t="s">
        <v>177</v>
      </c>
      <c r="F25" s="17" t="s">
        <v>130</v>
      </c>
      <c r="G25" s="15">
        <v>1</v>
      </c>
      <c r="H25" s="15"/>
    </row>
    <row r="26" spans="1:9" x14ac:dyDescent="0.3">
      <c r="A26" s="14">
        <v>24</v>
      </c>
      <c r="B26" s="24"/>
      <c r="C26" s="14" t="s">
        <v>137</v>
      </c>
      <c r="D26" s="12" t="s">
        <v>72</v>
      </c>
      <c r="E26" s="14" t="s">
        <v>135</v>
      </c>
      <c r="F26" s="14" t="s">
        <v>136</v>
      </c>
      <c r="G26" s="15">
        <v>1</v>
      </c>
      <c r="H26" s="15"/>
    </row>
    <row r="27" spans="1:9" x14ac:dyDescent="0.3">
      <c r="A27" s="11">
        <v>25</v>
      </c>
      <c r="B27" s="24"/>
      <c r="C27" s="14" t="s">
        <v>97</v>
      </c>
      <c r="D27" s="12" t="s">
        <v>72</v>
      </c>
      <c r="E27" s="14" t="s">
        <v>138</v>
      </c>
      <c r="F27" s="14" t="s">
        <v>136</v>
      </c>
      <c r="G27" s="15">
        <v>1</v>
      </c>
      <c r="H27" s="15"/>
    </row>
    <row r="28" spans="1:9" x14ac:dyDescent="0.3">
      <c r="A28" s="14">
        <v>26</v>
      </c>
      <c r="B28" s="24"/>
      <c r="C28" s="14" t="s">
        <v>97</v>
      </c>
      <c r="D28" s="12" t="s">
        <v>72</v>
      </c>
      <c r="E28" s="14" t="s">
        <v>139</v>
      </c>
      <c r="F28" s="14" t="s">
        <v>136</v>
      </c>
      <c r="G28" s="15">
        <v>1</v>
      </c>
      <c r="H28" s="15"/>
    </row>
    <row r="29" spans="1:9" x14ac:dyDescent="0.3">
      <c r="A29" s="11">
        <v>27</v>
      </c>
      <c r="B29" s="24"/>
      <c r="C29" s="14" t="s">
        <v>97</v>
      </c>
      <c r="D29" s="12" t="s">
        <v>72</v>
      </c>
      <c r="E29" s="14" t="s">
        <v>140</v>
      </c>
      <c r="F29" s="14" t="s">
        <v>136</v>
      </c>
      <c r="G29" s="15">
        <v>1</v>
      </c>
      <c r="H29" s="15"/>
    </row>
    <row r="30" spans="1:9" x14ac:dyDescent="0.3">
      <c r="A30" s="14">
        <v>28</v>
      </c>
      <c r="B30" s="24"/>
      <c r="C30" s="14" t="s">
        <v>110</v>
      </c>
      <c r="D30" s="12" t="s">
        <v>72</v>
      </c>
      <c r="E30" s="14" t="s">
        <v>141</v>
      </c>
      <c r="F30" s="14" t="s">
        <v>136</v>
      </c>
      <c r="G30" s="15">
        <v>1</v>
      </c>
      <c r="H30" s="15"/>
    </row>
    <row r="31" spans="1:9" x14ac:dyDescent="0.3">
      <c r="A31" s="11">
        <v>29</v>
      </c>
      <c r="B31" s="24"/>
      <c r="C31" s="14" t="s">
        <v>180</v>
      </c>
      <c r="D31" s="12" t="s">
        <v>72</v>
      </c>
      <c r="E31" s="14" t="s">
        <v>179</v>
      </c>
      <c r="F31" s="14" t="s">
        <v>136</v>
      </c>
      <c r="G31" s="15"/>
      <c r="H31" s="15"/>
    </row>
    <row r="32" spans="1:9" x14ac:dyDescent="0.3">
      <c r="A32" s="14">
        <v>30</v>
      </c>
      <c r="B32" s="24"/>
      <c r="C32" s="14" t="s">
        <v>107</v>
      </c>
      <c r="D32" s="15" t="s">
        <v>73</v>
      </c>
      <c r="E32" s="14" t="s">
        <v>73</v>
      </c>
      <c r="F32" s="14" t="s">
        <v>108</v>
      </c>
      <c r="G32" s="15">
        <v>1</v>
      </c>
      <c r="H32" s="15"/>
    </row>
    <row r="33" spans="1:8" x14ac:dyDescent="0.3">
      <c r="A33" s="11">
        <v>31</v>
      </c>
      <c r="B33" s="24"/>
      <c r="C33" s="14" t="s">
        <v>160</v>
      </c>
      <c r="D33" s="12" t="s">
        <v>72</v>
      </c>
      <c r="E33" s="14" t="s">
        <v>159</v>
      </c>
      <c r="F33" s="14" t="s">
        <v>108</v>
      </c>
      <c r="G33" s="15">
        <v>1</v>
      </c>
      <c r="H33" s="15"/>
    </row>
    <row r="34" spans="1:8" x14ac:dyDescent="0.3">
      <c r="A34" s="14">
        <v>32</v>
      </c>
      <c r="B34" s="24"/>
      <c r="C34" s="14" t="s">
        <v>143</v>
      </c>
      <c r="D34" s="12" t="s">
        <v>72</v>
      </c>
      <c r="E34" s="14" t="s">
        <v>142</v>
      </c>
      <c r="F34" s="14" t="s">
        <v>108</v>
      </c>
      <c r="G34" s="15">
        <v>1</v>
      </c>
      <c r="H34" s="15"/>
    </row>
    <row r="35" spans="1:8" x14ac:dyDescent="0.3">
      <c r="A35" s="11">
        <v>33</v>
      </c>
      <c r="B35" s="24"/>
      <c r="C35" s="14" t="s">
        <v>180</v>
      </c>
      <c r="D35" s="12" t="s">
        <v>72</v>
      </c>
      <c r="E35" s="14" t="s">
        <v>181</v>
      </c>
      <c r="F35" s="14" t="s">
        <v>108</v>
      </c>
      <c r="G35" s="15">
        <v>1</v>
      </c>
      <c r="H35" s="15"/>
    </row>
    <row r="36" spans="1:8" x14ac:dyDescent="0.3">
      <c r="A36" s="14">
        <v>34</v>
      </c>
      <c r="B36" s="24"/>
      <c r="C36" s="14" t="s">
        <v>183</v>
      </c>
      <c r="D36" s="12" t="s">
        <v>72</v>
      </c>
      <c r="E36" s="14" t="s">
        <v>182</v>
      </c>
      <c r="F36" s="14" t="s">
        <v>108</v>
      </c>
      <c r="G36" s="15">
        <v>1</v>
      </c>
      <c r="H36" s="15"/>
    </row>
    <row r="37" spans="1:8" x14ac:dyDescent="0.3">
      <c r="A37" s="11">
        <v>35</v>
      </c>
      <c r="B37" s="24"/>
      <c r="C37" s="14" t="s">
        <v>183</v>
      </c>
      <c r="D37" s="12" t="s">
        <v>72</v>
      </c>
      <c r="E37" s="14" t="s">
        <v>184</v>
      </c>
      <c r="F37" s="14" t="s">
        <v>108</v>
      </c>
      <c r="G37" s="15">
        <v>1</v>
      </c>
      <c r="H37" s="15"/>
    </row>
    <row r="38" spans="1:8" x14ac:dyDescent="0.3">
      <c r="A38" s="14">
        <v>36</v>
      </c>
      <c r="B38" s="24"/>
      <c r="C38" s="14" t="s">
        <v>200</v>
      </c>
      <c r="D38" s="12" t="s">
        <v>72</v>
      </c>
      <c r="E38" s="14" t="s">
        <v>199</v>
      </c>
      <c r="F38" s="14" t="s">
        <v>108</v>
      </c>
      <c r="G38" s="15">
        <v>1</v>
      </c>
      <c r="H38" s="15"/>
    </row>
    <row r="39" spans="1:8" x14ac:dyDescent="0.3">
      <c r="A39" s="11">
        <v>37</v>
      </c>
      <c r="B39" s="24"/>
      <c r="C39" s="14" t="s">
        <v>110</v>
      </c>
      <c r="D39" s="12" t="s">
        <v>72</v>
      </c>
      <c r="E39" s="14" t="s">
        <v>144</v>
      </c>
      <c r="F39" s="14" t="s">
        <v>111</v>
      </c>
      <c r="G39" s="15">
        <v>1</v>
      </c>
      <c r="H39" s="15"/>
    </row>
    <row r="40" spans="1:8" x14ac:dyDescent="0.3">
      <c r="A40" s="14">
        <v>38</v>
      </c>
      <c r="B40" s="24"/>
      <c r="C40" s="14" t="s">
        <v>110</v>
      </c>
      <c r="D40" s="12" t="s">
        <v>72</v>
      </c>
      <c r="E40" s="14" t="s">
        <v>145</v>
      </c>
      <c r="F40" s="14" t="s">
        <v>111</v>
      </c>
      <c r="G40" s="15">
        <v>1</v>
      </c>
      <c r="H40" s="15"/>
    </row>
    <row r="41" spans="1:8" x14ac:dyDescent="0.3">
      <c r="A41" s="11">
        <v>39</v>
      </c>
      <c r="B41" s="24"/>
      <c r="C41" s="14" t="s">
        <v>110</v>
      </c>
      <c r="D41" s="12" t="s">
        <v>72</v>
      </c>
      <c r="E41" s="14" t="s">
        <v>146</v>
      </c>
      <c r="F41" s="14" t="s">
        <v>111</v>
      </c>
      <c r="G41" s="15">
        <v>1</v>
      </c>
      <c r="H41" s="15"/>
    </row>
    <row r="42" spans="1:8" x14ac:dyDescent="0.3">
      <c r="A42" s="14">
        <v>40</v>
      </c>
      <c r="B42" s="24"/>
      <c r="C42" s="14" t="s">
        <v>110</v>
      </c>
      <c r="D42" s="12" t="s">
        <v>72</v>
      </c>
      <c r="E42" s="14" t="s">
        <v>147</v>
      </c>
      <c r="F42" s="14" t="s">
        <v>111</v>
      </c>
      <c r="G42" s="15">
        <v>1</v>
      </c>
      <c r="H42" s="15"/>
    </row>
    <row r="43" spans="1:8" x14ac:dyDescent="0.3">
      <c r="A43" s="11">
        <v>41</v>
      </c>
      <c r="B43" s="24"/>
      <c r="C43" s="14" t="s">
        <v>110</v>
      </c>
      <c r="D43" s="12" t="s">
        <v>72</v>
      </c>
      <c r="E43" s="14" t="s">
        <v>148</v>
      </c>
      <c r="F43" s="14" t="s">
        <v>111</v>
      </c>
      <c r="G43" s="15">
        <v>1</v>
      </c>
      <c r="H43" s="15"/>
    </row>
    <row r="44" spans="1:8" x14ac:dyDescent="0.3">
      <c r="A44" s="14">
        <v>42</v>
      </c>
      <c r="B44" s="24"/>
      <c r="C44" s="14" t="s">
        <v>186</v>
      </c>
      <c r="D44" s="12" t="s">
        <v>72</v>
      </c>
      <c r="E44" s="14" t="s">
        <v>185</v>
      </c>
      <c r="F44" s="14" t="s">
        <v>111</v>
      </c>
      <c r="G44" s="15">
        <v>1</v>
      </c>
      <c r="H44" s="15"/>
    </row>
    <row r="45" spans="1:8" x14ac:dyDescent="0.3">
      <c r="A45" s="11">
        <v>43</v>
      </c>
      <c r="B45" s="24"/>
      <c r="C45" s="14" t="s">
        <v>186</v>
      </c>
      <c r="D45" s="12" t="s">
        <v>72</v>
      </c>
      <c r="E45" s="14" t="s">
        <v>187</v>
      </c>
      <c r="F45" s="14" t="s">
        <v>111</v>
      </c>
      <c r="G45" s="15">
        <v>1</v>
      </c>
      <c r="H45" s="15"/>
    </row>
    <row r="46" spans="1:8" x14ac:dyDescent="0.3">
      <c r="A46" s="14">
        <v>44</v>
      </c>
      <c r="B46" s="24"/>
      <c r="C46" s="14" t="s">
        <v>186</v>
      </c>
      <c r="D46" s="12" t="s">
        <v>72</v>
      </c>
      <c r="E46" s="14" t="s">
        <v>188</v>
      </c>
      <c r="F46" s="14" t="s">
        <v>111</v>
      </c>
      <c r="G46" s="15">
        <v>1</v>
      </c>
      <c r="H46" s="15"/>
    </row>
    <row r="47" spans="1:8" x14ac:dyDescent="0.3">
      <c r="A47" s="11">
        <v>45</v>
      </c>
      <c r="B47" s="24"/>
      <c r="C47" s="14" t="s">
        <v>186</v>
      </c>
      <c r="D47" s="12" t="s">
        <v>72</v>
      </c>
      <c r="E47" s="14" t="s">
        <v>189</v>
      </c>
      <c r="F47" s="14" t="s">
        <v>111</v>
      </c>
      <c r="G47" s="15">
        <v>1</v>
      </c>
      <c r="H47" s="15"/>
    </row>
    <row r="48" spans="1:8" x14ac:dyDescent="0.3">
      <c r="A48" s="14">
        <v>46</v>
      </c>
      <c r="B48" s="24"/>
      <c r="C48" s="14" t="s">
        <v>186</v>
      </c>
      <c r="D48" s="12" t="s">
        <v>72</v>
      </c>
      <c r="E48" s="14" t="s">
        <v>190</v>
      </c>
      <c r="F48" s="14" t="s">
        <v>111</v>
      </c>
      <c r="G48" s="15">
        <v>1</v>
      </c>
      <c r="H48" s="15"/>
    </row>
    <row r="49" spans="1:9" x14ac:dyDescent="0.3">
      <c r="A49" s="11">
        <v>47</v>
      </c>
      <c r="B49" s="24"/>
      <c r="C49" s="14" t="s">
        <v>186</v>
      </c>
      <c r="D49" s="12" t="s">
        <v>72</v>
      </c>
      <c r="E49" s="14" t="s">
        <v>191</v>
      </c>
      <c r="F49" s="14" t="s">
        <v>111</v>
      </c>
      <c r="G49" s="15">
        <v>1</v>
      </c>
      <c r="H49" s="15"/>
    </row>
    <row r="50" spans="1:9" x14ac:dyDescent="0.3">
      <c r="A50" s="14">
        <v>48</v>
      </c>
      <c r="B50" s="24"/>
      <c r="C50" s="14" t="s">
        <v>186</v>
      </c>
      <c r="D50" s="12" t="s">
        <v>72</v>
      </c>
      <c r="E50" s="14" t="s">
        <v>192</v>
      </c>
      <c r="F50" s="14" t="s">
        <v>111</v>
      </c>
      <c r="G50" s="15">
        <v>1</v>
      </c>
      <c r="H50" s="15"/>
    </row>
    <row r="51" spans="1:9" x14ac:dyDescent="0.3">
      <c r="A51" s="11">
        <v>49</v>
      </c>
      <c r="B51" s="24"/>
      <c r="C51" s="14" t="s">
        <v>186</v>
      </c>
      <c r="D51" s="12" t="s">
        <v>72</v>
      </c>
      <c r="E51" s="14" t="s">
        <v>193</v>
      </c>
      <c r="F51" s="14" t="s">
        <v>111</v>
      </c>
      <c r="G51" s="15">
        <v>1</v>
      </c>
      <c r="H51" s="15"/>
    </row>
    <row r="52" spans="1:9" x14ac:dyDescent="0.3">
      <c r="A52" s="14">
        <v>50</v>
      </c>
      <c r="B52" s="24"/>
      <c r="C52" s="14" t="s">
        <v>186</v>
      </c>
      <c r="D52" s="12" t="s">
        <v>72</v>
      </c>
      <c r="E52" s="14" t="s">
        <v>194</v>
      </c>
      <c r="F52" s="14" t="s">
        <v>111</v>
      </c>
      <c r="G52" s="15">
        <v>1</v>
      </c>
      <c r="H52" s="15"/>
    </row>
    <row r="53" spans="1:9" x14ac:dyDescent="0.3">
      <c r="A53" s="11">
        <v>51</v>
      </c>
      <c r="B53" s="24"/>
      <c r="C53" s="14" t="s">
        <v>186</v>
      </c>
      <c r="D53" s="12" t="s">
        <v>72</v>
      </c>
      <c r="E53" s="14" t="s">
        <v>195</v>
      </c>
      <c r="F53" s="14" t="s">
        <v>111</v>
      </c>
      <c r="G53" s="15">
        <v>1</v>
      </c>
      <c r="H53" s="15"/>
    </row>
    <row r="54" spans="1:9" x14ac:dyDescent="0.3">
      <c r="A54" s="14">
        <v>52</v>
      </c>
      <c r="B54" s="24"/>
      <c r="C54" s="14" t="s">
        <v>202</v>
      </c>
      <c r="D54" s="12" t="s">
        <v>72</v>
      </c>
      <c r="E54" s="14" t="s">
        <v>203</v>
      </c>
      <c r="F54" s="14" t="s">
        <v>111</v>
      </c>
      <c r="G54" s="15">
        <v>1</v>
      </c>
      <c r="H54" s="15"/>
    </row>
    <row r="55" spans="1:9" x14ac:dyDescent="0.3">
      <c r="A55" s="11">
        <v>53</v>
      </c>
      <c r="B55" s="24"/>
      <c r="C55" s="14" t="s">
        <v>202</v>
      </c>
      <c r="D55" s="12" t="s">
        <v>72</v>
      </c>
      <c r="E55" s="14" t="s">
        <v>204</v>
      </c>
      <c r="F55" s="14" t="s">
        <v>111</v>
      </c>
      <c r="G55" s="15">
        <v>1</v>
      </c>
      <c r="H55" s="15"/>
    </row>
    <row r="56" spans="1:9" x14ac:dyDescent="0.3">
      <c r="A56" s="14">
        <v>54</v>
      </c>
      <c r="B56" s="24"/>
      <c r="C56" s="14" t="s">
        <v>202</v>
      </c>
      <c r="D56" s="12" t="s">
        <v>72</v>
      </c>
      <c r="E56" s="14" t="s">
        <v>205</v>
      </c>
      <c r="F56" s="14" t="s">
        <v>111</v>
      </c>
      <c r="G56" s="15">
        <v>1</v>
      </c>
      <c r="H56" s="15"/>
    </row>
    <row r="57" spans="1:9" x14ac:dyDescent="0.3">
      <c r="A57" s="11">
        <v>55</v>
      </c>
      <c r="B57" s="24"/>
      <c r="C57" s="14" t="s">
        <v>202</v>
      </c>
      <c r="D57" s="12" t="s">
        <v>72</v>
      </c>
      <c r="E57" s="14" t="s">
        <v>467</v>
      </c>
      <c r="F57" s="14" t="s">
        <v>111</v>
      </c>
      <c r="G57" s="15">
        <v>1</v>
      </c>
      <c r="H57" s="15"/>
    </row>
    <row r="58" spans="1:9" x14ac:dyDescent="0.3">
      <c r="A58" s="14">
        <v>56</v>
      </c>
      <c r="B58" s="24" t="s">
        <v>416</v>
      </c>
      <c r="C58" s="17" t="s">
        <v>207</v>
      </c>
      <c r="D58" s="12" t="s">
        <v>72</v>
      </c>
      <c r="E58" s="17" t="s">
        <v>206</v>
      </c>
      <c r="F58" s="17" t="s">
        <v>120</v>
      </c>
      <c r="G58" s="15">
        <v>1</v>
      </c>
      <c r="H58" s="15"/>
      <c r="I58" s="13" t="s">
        <v>109</v>
      </c>
    </row>
    <row r="59" spans="1:9" x14ac:dyDescent="0.3">
      <c r="A59" s="11">
        <v>57</v>
      </c>
      <c r="B59" s="24" t="s">
        <v>418</v>
      </c>
      <c r="C59" s="17" t="s">
        <v>210</v>
      </c>
      <c r="D59" s="12" t="s">
        <v>72</v>
      </c>
      <c r="E59" s="17" t="s">
        <v>209</v>
      </c>
      <c r="F59" s="17" t="s">
        <v>120</v>
      </c>
      <c r="G59" s="15">
        <v>1</v>
      </c>
      <c r="H59" s="15"/>
      <c r="I59" s="18" t="s">
        <v>208</v>
      </c>
    </row>
    <row r="60" spans="1:9" x14ac:dyDescent="0.3">
      <c r="A60" s="14">
        <v>58</v>
      </c>
      <c r="B60" s="24" t="s">
        <v>417</v>
      </c>
      <c r="C60" s="17" t="s">
        <v>217</v>
      </c>
      <c r="D60" s="15" t="s">
        <v>73</v>
      </c>
      <c r="E60" s="17" t="s">
        <v>73</v>
      </c>
      <c r="F60" s="19"/>
      <c r="G60" s="15">
        <v>1</v>
      </c>
      <c r="H60" s="15"/>
      <c r="I60" s="18" t="s">
        <v>216</v>
      </c>
    </row>
    <row r="61" spans="1:9" x14ac:dyDescent="0.3">
      <c r="A61" s="11">
        <v>59</v>
      </c>
      <c r="B61" s="24" t="s">
        <v>420</v>
      </c>
      <c r="C61" s="17" t="s">
        <v>90</v>
      </c>
      <c r="D61" s="12" t="s">
        <v>72</v>
      </c>
      <c r="E61" s="17" t="s">
        <v>211</v>
      </c>
      <c r="F61" s="17" t="s">
        <v>127</v>
      </c>
      <c r="G61" s="15">
        <v>1</v>
      </c>
      <c r="H61" s="15"/>
      <c r="I61" s="16" t="s">
        <v>125</v>
      </c>
    </row>
    <row r="62" spans="1:9" x14ac:dyDescent="0.3">
      <c r="A62" s="14">
        <v>60</v>
      </c>
      <c r="B62" s="24" t="s">
        <v>419</v>
      </c>
      <c r="C62" s="17" t="s">
        <v>90</v>
      </c>
      <c r="D62" s="12" t="s">
        <v>72</v>
      </c>
      <c r="E62" s="17" t="s">
        <v>241</v>
      </c>
      <c r="F62" s="17" t="s">
        <v>127</v>
      </c>
      <c r="G62" s="15">
        <v>1</v>
      </c>
      <c r="H62" s="15"/>
    </row>
    <row r="63" spans="1:9" x14ac:dyDescent="0.3">
      <c r="A63" s="11">
        <v>61</v>
      </c>
      <c r="B63" s="24" t="s">
        <v>421</v>
      </c>
      <c r="C63" s="17" t="s">
        <v>220</v>
      </c>
      <c r="D63" s="12" t="s">
        <v>72</v>
      </c>
      <c r="E63" s="17" t="s">
        <v>219</v>
      </c>
      <c r="F63" s="17" t="s">
        <v>127</v>
      </c>
      <c r="G63" s="15">
        <v>1</v>
      </c>
      <c r="H63" s="15"/>
      <c r="I63" s="16" t="s">
        <v>218</v>
      </c>
    </row>
    <row r="64" spans="1:9" x14ac:dyDescent="0.3">
      <c r="A64" s="14">
        <v>62</v>
      </c>
      <c r="B64" s="24" t="s">
        <v>422</v>
      </c>
      <c r="C64" s="17" t="s">
        <v>220</v>
      </c>
      <c r="D64" s="12" t="s">
        <v>72</v>
      </c>
      <c r="E64" s="17" t="s">
        <v>221</v>
      </c>
      <c r="F64" s="17" t="s">
        <v>127</v>
      </c>
      <c r="G64" s="15">
        <v>1</v>
      </c>
      <c r="H64" s="15"/>
    </row>
    <row r="65" spans="1:9" x14ac:dyDescent="0.3">
      <c r="A65" s="11">
        <v>63</v>
      </c>
      <c r="B65" s="24" t="s">
        <v>423</v>
      </c>
      <c r="C65" s="17" t="s">
        <v>222</v>
      </c>
      <c r="D65" s="15" t="s">
        <v>73</v>
      </c>
      <c r="E65" s="17" t="s">
        <v>73</v>
      </c>
      <c r="F65" s="17" t="s">
        <v>127</v>
      </c>
      <c r="G65" s="15">
        <v>1</v>
      </c>
      <c r="H65" s="15"/>
    </row>
    <row r="66" spans="1:9" x14ac:dyDescent="0.3">
      <c r="A66" s="14">
        <v>64</v>
      </c>
      <c r="B66" s="24" t="s">
        <v>424</v>
      </c>
      <c r="C66" s="17" t="s">
        <v>131</v>
      </c>
      <c r="D66" s="12" t="s">
        <v>72</v>
      </c>
      <c r="E66" s="17" t="s">
        <v>212</v>
      </c>
      <c r="F66" s="17" t="s">
        <v>130</v>
      </c>
      <c r="G66" s="15">
        <v>1</v>
      </c>
      <c r="H66" s="15"/>
    </row>
    <row r="67" spans="1:9" x14ac:dyDescent="0.3">
      <c r="A67" s="11">
        <v>65</v>
      </c>
      <c r="B67" s="24" t="s">
        <v>425</v>
      </c>
      <c r="C67" s="17" t="s">
        <v>131</v>
      </c>
      <c r="D67" s="12" t="s">
        <v>72</v>
      </c>
      <c r="E67" s="17" t="s">
        <v>213</v>
      </c>
      <c r="F67" s="17" t="s">
        <v>130</v>
      </c>
      <c r="G67" s="15">
        <v>1</v>
      </c>
      <c r="H67" s="15"/>
      <c r="I67" s="18" t="s">
        <v>216</v>
      </c>
    </row>
    <row r="68" spans="1:9" x14ac:dyDescent="0.3">
      <c r="A68" s="14">
        <v>66</v>
      </c>
      <c r="B68" s="24" t="s">
        <v>426</v>
      </c>
      <c r="C68" s="17" t="s">
        <v>237</v>
      </c>
      <c r="D68" s="15" t="s">
        <v>73</v>
      </c>
      <c r="E68" s="17" t="s">
        <v>73</v>
      </c>
      <c r="F68" s="17" t="s">
        <v>130</v>
      </c>
      <c r="G68" s="15">
        <v>1</v>
      </c>
      <c r="H68" s="15"/>
      <c r="I68" s="16" t="s">
        <v>236</v>
      </c>
    </row>
    <row r="69" spans="1:9" x14ac:dyDescent="0.3">
      <c r="A69" s="11">
        <v>67</v>
      </c>
      <c r="B69" s="24" t="s">
        <v>428</v>
      </c>
      <c r="C69" s="17" t="s">
        <v>243</v>
      </c>
      <c r="D69" s="12" t="s">
        <v>72</v>
      </c>
      <c r="E69" s="17" t="s">
        <v>242</v>
      </c>
      <c r="F69" s="17" t="s">
        <v>130</v>
      </c>
      <c r="G69" s="15">
        <v>1</v>
      </c>
      <c r="H69" s="15"/>
    </row>
    <row r="70" spans="1:9" x14ac:dyDescent="0.3">
      <c r="A70" s="14">
        <v>68</v>
      </c>
      <c r="B70" s="24" t="s">
        <v>427</v>
      </c>
      <c r="C70" s="17" t="s">
        <v>248</v>
      </c>
      <c r="D70" s="12" t="s">
        <v>72</v>
      </c>
      <c r="E70" s="17" t="s">
        <v>247</v>
      </c>
      <c r="F70" s="17" t="s">
        <v>130</v>
      </c>
      <c r="G70" s="15">
        <v>1</v>
      </c>
      <c r="H70" s="15"/>
      <c r="I70" s="16" t="s">
        <v>246</v>
      </c>
    </row>
    <row r="71" spans="1:9" ht="18" customHeight="1" x14ac:dyDescent="0.3">
      <c r="A71" s="11">
        <v>69</v>
      </c>
      <c r="B71" s="24"/>
      <c r="C71" s="14" t="s">
        <v>245</v>
      </c>
      <c r="D71" s="12" t="s">
        <v>72</v>
      </c>
      <c r="E71" s="14" t="s">
        <v>244</v>
      </c>
      <c r="F71" s="14" t="s">
        <v>136</v>
      </c>
      <c r="G71" s="15">
        <v>1</v>
      </c>
      <c r="H71" s="15"/>
    </row>
    <row r="72" spans="1:9" ht="18" customHeight="1" x14ac:dyDescent="0.3">
      <c r="A72" s="14">
        <v>70</v>
      </c>
      <c r="B72" s="24"/>
      <c r="C72" s="14" t="s">
        <v>110</v>
      </c>
      <c r="D72" s="12" t="s">
        <v>72</v>
      </c>
      <c r="E72" s="14" t="s">
        <v>214</v>
      </c>
      <c r="F72" s="14" t="s">
        <v>136</v>
      </c>
      <c r="G72" s="15">
        <v>1</v>
      </c>
      <c r="H72" s="15"/>
    </row>
    <row r="73" spans="1:9" x14ac:dyDescent="0.3">
      <c r="A73" s="11">
        <v>71</v>
      </c>
      <c r="B73" s="24"/>
      <c r="C73" s="14" t="s">
        <v>239</v>
      </c>
      <c r="D73" s="12" t="s">
        <v>72</v>
      </c>
      <c r="E73" s="14" t="s">
        <v>238</v>
      </c>
      <c r="F73" s="14" t="s">
        <v>108</v>
      </c>
      <c r="G73" s="15">
        <v>1</v>
      </c>
      <c r="H73" s="15"/>
    </row>
    <row r="74" spans="1:9" x14ac:dyDescent="0.3">
      <c r="A74" s="14">
        <v>72</v>
      </c>
      <c r="B74" s="24"/>
      <c r="C74" s="14" t="s">
        <v>143</v>
      </c>
      <c r="D74" s="12" t="s">
        <v>72</v>
      </c>
      <c r="E74" s="14" t="s">
        <v>215</v>
      </c>
      <c r="F74" s="14" t="s">
        <v>108</v>
      </c>
      <c r="G74" s="15">
        <v>1</v>
      </c>
      <c r="H74" s="15"/>
    </row>
    <row r="75" spans="1:9" x14ac:dyDescent="0.3">
      <c r="A75" s="11">
        <v>73</v>
      </c>
      <c r="B75" s="24"/>
      <c r="C75" s="17" t="s">
        <v>110</v>
      </c>
      <c r="D75" s="12" t="s">
        <v>72</v>
      </c>
      <c r="E75" s="17" t="s">
        <v>223</v>
      </c>
      <c r="F75" s="14" t="s">
        <v>111</v>
      </c>
      <c r="G75" s="15">
        <v>1</v>
      </c>
      <c r="H75" s="15"/>
    </row>
    <row r="76" spans="1:9" x14ac:dyDescent="0.3">
      <c r="A76" s="14">
        <v>74</v>
      </c>
      <c r="B76" s="24"/>
      <c r="C76" s="14" t="s">
        <v>110</v>
      </c>
      <c r="D76" s="15" t="s">
        <v>73</v>
      </c>
      <c r="E76" s="14" t="s">
        <v>73</v>
      </c>
      <c r="F76" s="14" t="s">
        <v>111</v>
      </c>
      <c r="G76" s="15">
        <v>1</v>
      </c>
      <c r="H76" s="15"/>
    </row>
    <row r="77" spans="1:9" ht="18" customHeight="1" x14ac:dyDescent="0.3">
      <c r="A77" s="11">
        <v>75</v>
      </c>
      <c r="B77" s="24"/>
      <c r="C77" s="17" t="s">
        <v>110</v>
      </c>
      <c r="D77" s="12" t="s">
        <v>72</v>
      </c>
      <c r="E77" s="17" t="s">
        <v>224</v>
      </c>
      <c r="F77" s="14" t="s">
        <v>111</v>
      </c>
      <c r="G77" s="15">
        <v>1</v>
      </c>
      <c r="H77" s="15"/>
    </row>
    <row r="78" spans="1:9" ht="18" customHeight="1" x14ac:dyDescent="0.3">
      <c r="A78" s="14">
        <v>76</v>
      </c>
      <c r="B78" s="24"/>
      <c r="C78" s="17" t="s">
        <v>110</v>
      </c>
      <c r="D78" s="12" t="s">
        <v>72</v>
      </c>
      <c r="E78" s="17" t="s">
        <v>226</v>
      </c>
      <c r="F78" s="14" t="s">
        <v>111</v>
      </c>
      <c r="G78" s="15">
        <v>1</v>
      </c>
      <c r="H78" s="15"/>
    </row>
    <row r="79" spans="1:9" ht="18" customHeight="1" x14ac:dyDescent="0.3">
      <c r="A79" s="11">
        <v>77</v>
      </c>
      <c r="B79" s="24"/>
      <c r="C79" s="17" t="s">
        <v>110</v>
      </c>
      <c r="D79" s="12" t="s">
        <v>72</v>
      </c>
      <c r="E79" s="17" t="s">
        <v>229</v>
      </c>
      <c r="F79" s="14" t="s">
        <v>111</v>
      </c>
      <c r="G79" s="15">
        <v>1</v>
      </c>
      <c r="H79" s="15"/>
    </row>
    <row r="80" spans="1:9" ht="18" customHeight="1" x14ac:dyDescent="0.3">
      <c r="A80" s="14">
        <v>78</v>
      </c>
      <c r="B80" s="24"/>
      <c r="C80" s="17" t="s">
        <v>110</v>
      </c>
      <c r="D80" s="12" t="s">
        <v>72</v>
      </c>
      <c r="E80" s="17" t="s">
        <v>230</v>
      </c>
      <c r="F80" s="14" t="s">
        <v>111</v>
      </c>
      <c r="G80" s="15">
        <v>1</v>
      </c>
      <c r="H80" s="15"/>
    </row>
    <row r="81" spans="1:9" ht="18" customHeight="1" x14ac:dyDescent="0.3">
      <c r="A81" s="11">
        <v>79</v>
      </c>
      <c r="B81" s="24"/>
      <c r="C81" s="17" t="s">
        <v>110</v>
      </c>
      <c r="D81" s="12" t="s">
        <v>72</v>
      </c>
      <c r="E81" s="17" t="s">
        <v>231</v>
      </c>
      <c r="F81" s="14" t="s">
        <v>111</v>
      </c>
      <c r="G81" s="15">
        <v>1</v>
      </c>
      <c r="H81" s="15"/>
    </row>
    <row r="82" spans="1:9" x14ac:dyDescent="0.3">
      <c r="A82" s="14">
        <v>80</v>
      </c>
      <c r="B82" s="25"/>
      <c r="C82" s="17" t="s">
        <v>110</v>
      </c>
      <c r="D82" s="12" t="s">
        <v>72</v>
      </c>
      <c r="E82" s="17" t="s">
        <v>225</v>
      </c>
      <c r="F82" s="14" t="s">
        <v>111</v>
      </c>
      <c r="G82" s="15">
        <v>1</v>
      </c>
      <c r="H82" s="15"/>
    </row>
    <row r="83" spans="1:9" x14ac:dyDescent="0.3">
      <c r="A83" s="11">
        <v>81</v>
      </c>
      <c r="B83" s="25"/>
      <c r="C83" s="17" t="s">
        <v>110</v>
      </c>
      <c r="D83" s="12" t="s">
        <v>72</v>
      </c>
      <c r="E83" s="17" t="s">
        <v>227</v>
      </c>
      <c r="F83" s="14" t="s">
        <v>111</v>
      </c>
      <c r="G83" s="15">
        <v>1</v>
      </c>
      <c r="H83" s="15"/>
    </row>
    <row r="84" spans="1:9" x14ac:dyDescent="0.3">
      <c r="A84" s="14">
        <v>82</v>
      </c>
      <c r="B84" s="25"/>
      <c r="C84" s="17" t="s">
        <v>110</v>
      </c>
      <c r="D84" s="12" t="s">
        <v>72</v>
      </c>
      <c r="E84" s="17" t="s">
        <v>228</v>
      </c>
      <c r="F84" s="14" t="s">
        <v>111</v>
      </c>
      <c r="G84" s="15">
        <v>1</v>
      </c>
      <c r="H84" s="15"/>
    </row>
    <row r="85" spans="1:9" ht="18" customHeight="1" x14ac:dyDescent="0.3">
      <c r="A85" s="11">
        <v>83</v>
      </c>
      <c r="B85" s="24"/>
      <c r="C85" s="17" t="s">
        <v>233</v>
      </c>
      <c r="D85" s="12" t="s">
        <v>72</v>
      </c>
      <c r="E85" s="17" t="s">
        <v>232</v>
      </c>
      <c r="F85" s="14" t="s">
        <v>111</v>
      </c>
      <c r="G85" s="15">
        <v>1</v>
      </c>
      <c r="H85" s="15"/>
    </row>
    <row r="86" spans="1:9" ht="18" customHeight="1" x14ac:dyDescent="0.3">
      <c r="A86" s="14">
        <v>84</v>
      </c>
      <c r="B86" s="24"/>
      <c r="C86" s="17" t="s">
        <v>233</v>
      </c>
      <c r="D86" s="12" t="s">
        <v>72</v>
      </c>
      <c r="E86" s="17" t="s">
        <v>234</v>
      </c>
      <c r="F86" s="14" t="s">
        <v>111</v>
      </c>
      <c r="G86" s="15">
        <v>1</v>
      </c>
      <c r="H86" s="15"/>
    </row>
    <row r="87" spans="1:9" ht="18" customHeight="1" x14ac:dyDescent="0.3">
      <c r="A87" s="11">
        <v>85</v>
      </c>
      <c r="B87" s="24"/>
      <c r="C87" s="17" t="s">
        <v>233</v>
      </c>
      <c r="D87" s="12" t="s">
        <v>72</v>
      </c>
      <c r="E87" s="17" t="s">
        <v>235</v>
      </c>
      <c r="F87" s="14" t="s">
        <v>111</v>
      </c>
      <c r="G87" s="15">
        <v>1</v>
      </c>
      <c r="H87" s="15"/>
    </row>
    <row r="88" spans="1:9" x14ac:dyDescent="0.3">
      <c r="A88" s="14">
        <v>86</v>
      </c>
      <c r="B88" s="24" t="s">
        <v>429</v>
      </c>
      <c r="C88" s="14" t="s">
        <v>430</v>
      </c>
      <c r="D88" s="15" t="s">
        <v>73</v>
      </c>
      <c r="E88" s="17" t="s">
        <v>73</v>
      </c>
      <c r="F88" s="14"/>
      <c r="G88" s="15"/>
      <c r="H88" s="15"/>
      <c r="I88" s="13" t="s">
        <v>249</v>
      </c>
    </row>
    <row r="89" spans="1:9" x14ac:dyDescent="0.3">
      <c r="A89" s="11">
        <v>87</v>
      </c>
      <c r="B89" s="24" t="s">
        <v>432</v>
      </c>
      <c r="C89" s="17" t="s">
        <v>210</v>
      </c>
      <c r="D89" s="12" t="s">
        <v>72</v>
      </c>
      <c r="E89" s="17" t="s">
        <v>431</v>
      </c>
      <c r="F89" s="14"/>
      <c r="G89" s="15"/>
      <c r="H89" s="15"/>
      <c r="I89" s="18" t="s">
        <v>208</v>
      </c>
    </row>
    <row r="90" spans="1:9" x14ac:dyDescent="0.3">
      <c r="A90" s="14">
        <v>88</v>
      </c>
      <c r="B90" s="24" t="s">
        <v>433</v>
      </c>
      <c r="C90" s="17" t="s">
        <v>271</v>
      </c>
      <c r="D90" s="15" t="s">
        <v>73</v>
      </c>
      <c r="E90" s="17" t="s">
        <v>73</v>
      </c>
      <c r="F90" s="17" t="s">
        <v>120</v>
      </c>
      <c r="G90" s="15">
        <v>1</v>
      </c>
      <c r="H90" s="15"/>
      <c r="I90" s="18" t="s">
        <v>270</v>
      </c>
    </row>
    <row r="91" spans="1:9" x14ac:dyDescent="0.3">
      <c r="A91" s="11">
        <v>89</v>
      </c>
      <c r="B91" s="24" t="s">
        <v>394</v>
      </c>
      <c r="C91" s="17" t="s">
        <v>128</v>
      </c>
      <c r="D91" s="12" t="s">
        <v>72</v>
      </c>
      <c r="E91" s="17" t="s">
        <v>126</v>
      </c>
      <c r="F91" s="17" t="s">
        <v>127</v>
      </c>
      <c r="G91" s="15">
        <v>1</v>
      </c>
      <c r="H91" s="15"/>
      <c r="I91" s="16"/>
    </row>
    <row r="92" spans="1:9" x14ac:dyDescent="0.3">
      <c r="A92" s="14">
        <v>90</v>
      </c>
      <c r="B92" s="24" t="s">
        <v>434</v>
      </c>
      <c r="C92" s="17" t="s">
        <v>286</v>
      </c>
      <c r="D92" s="12" t="s">
        <v>72</v>
      </c>
      <c r="E92" s="17" t="s">
        <v>285</v>
      </c>
      <c r="F92" s="17" t="s">
        <v>127</v>
      </c>
      <c r="G92" s="15">
        <v>1</v>
      </c>
      <c r="H92" s="15"/>
      <c r="I92" s="16"/>
    </row>
    <row r="93" spans="1:9" x14ac:dyDescent="0.3">
      <c r="A93" s="11">
        <v>91</v>
      </c>
      <c r="B93" s="24" t="s">
        <v>435</v>
      </c>
      <c r="C93" s="17" t="s">
        <v>272</v>
      </c>
      <c r="D93" s="15" t="s">
        <v>73</v>
      </c>
      <c r="E93" s="17" t="s">
        <v>73</v>
      </c>
      <c r="F93" s="17" t="s">
        <v>127</v>
      </c>
      <c r="G93" s="15">
        <v>1</v>
      </c>
      <c r="H93" s="15"/>
      <c r="I93" s="16"/>
    </row>
    <row r="94" spans="1:9" x14ac:dyDescent="0.3">
      <c r="A94" s="14">
        <v>92</v>
      </c>
      <c r="B94" s="24" t="s">
        <v>436</v>
      </c>
      <c r="C94" s="14" t="s">
        <v>248</v>
      </c>
      <c r="D94" s="12" t="s">
        <v>72</v>
      </c>
      <c r="E94" s="17" t="s">
        <v>273</v>
      </c>
      <c r="F94" s="17" t="s">
        <v>130</v>
      </c>
      <c r="G94" s="15">
        <v>1</v>
      </c>
      <c r="H94" s="15"/>
    </row>
    <row r="95" spans="1:9" x14ac:dyDescent="0.3">
      <c r="A95" s="11">
        <v>93</v>
      </c>
      <c r="B95" s="24" t="s">
        <v>437</v>
      </c>
      <c r="C95" s="17" t="s">
        <v>277</v>
      </c>
      <c r="D95" s="15" t="s">
        <v>73</v>
      </c>
      <c r="E95" s="17" t="s">
        <v>73</v>
      </c>
      <c r="F95" s="17" t="s">
        <v>130</v>
      </c>
      <c r="G95" s="15"/>
      <c r="H95" s="15"/>
    </row>
    <row r="96" spans="1:9" x14ac:dyDescent="0.3">
      <c r="A96" s="14">
        <v>94</v>
      </c>
      <c r="B96" s="24" t="s">
        <v>438</v>
      </c>
      <c r="C96" s="14" t="s">
        <v>248</v>
      </c>
      <c r="D96" s="12" t="s">
        <v>72</v>
      </c>
      <c r="E96" s="17" t="s">
        <v>274</v>
      </c>
      <c r="F96" s="17" t="s">
        <v>130</v>
      </c>
      <c r="G96" s="15">
        <v>1</v>
      </c>
      <c r="H96" s="15"/>
    </row>
    <row r="97" spans="1:9" x14ac:dyDescent="0.3">
      <c r="A97" s="11">
        <v>95</v>
      </c>
      <c r="B97" s="24" t="s">
        <v>439</v>
      </c>
      <c r="C97" s="17" t="s">
        <v>276</v>
      </c>
      <c r="D97" s="12" t="s">
        <v>72</v>
      </c>
      <c r="E97" s="17" t="s">
        <v>287</v>
      </c>
      <c r="F97" s="17" t="s">
        <v>130</v>
      </c>
      <c r="G97" s="15"/>
      <c r="H97" s="15"/>
    </row>
    <row r="98" spans="1:9" x14ac:dyDescent="0.3">
      <c r="A98" s="14">
        <v>96</v>
      </c>
      <c r="B98" s="24" t="s">
        <v>440</v>
      </c>
      <c r="C98" s="17" t="s">
        <v>276</v>
      </c>
      <c r="D98" s="12" t="s">
        <v>72</v>
      </c>
      <c r="E98" s="17" t="s">
        <v>275</v>
      </c>
      <c r="F98" s="17" t="s">
        <v>130</v>
      </c>
      <c r="G98" s="15">
        <v>1</v>
      </c>
      <c r="H98" s="15"/>
    </row>
    <row r="99" spans="1:9" x14ac:dyDescent="0.3">
      <c r="A99" s="11">
        <v>97</v>
      </c>
      <c r="B99" s="24" t="s">
        <v>441</v>
      </c>
      <c r="C99" s="17" t="s">
        <v>296</v>
      </c>
      <c r="D99" s="12" t="s">
        <v>72</v>
      </c>
      <c r="E99" s="17" t="s">
        <v>295</v>
      </c>
      <c r="F99" s="17" t="s">
        <v>130</v>
      </c>
      <c r="G99" s="15">
        <v>1</v>
      </c>
      <c r="H99" s="15"/>
      <c r="I99" s="16"/>
    </row>
    <row r="100" spans="1:9" x14ac:dyDescent="0.3">
      <c r="A100" s="14">
        <v>98</v>
      </c>
      <c r="B100" s="24" t="s">
        <v>442</v>
      </c>
      <c r="C100" s="17" t="s">
        <v>298</v>
      </c>
      <c r="D100" s="12" t="s">
        <v>72</v>
      </c>
      <c r="E100" s="17" t="s">
        <v>297</v>
      </c>
      <c r="F100" s="17" t="s">
        <v>130</v>
      </c>
      <c r="G100" s="15">
        <v>1</v>
      </c>
      <c r="H100" s="15"/>
    </row>
    <row r="101" spans="1:9" x14ac:dyDescent="0.3">
      <c r="A101" s="11">
        <v>99</v>
      </c>
      <c r="B101" s="24"/>
      <c r="C101" s="17" t="s">
        <v>97</v>
      </c>
      <c r="D101" s="12" t="s">
        <v>72</v>
      </c>
      <c r="E101" s="7" t="s">
        <v>251</v>
      </c>
      <c r="F101" s="14" t="s">
        <v>136</v>
      </c>
      <c r="G101" s="15"/>
      <c r="H101" s="15"/>
    </row>
    <row r="102" spans="1:9" x14ac:dyDescent="0.3">
      <c r="A102" s="14">
        <v>100</v>
      </c>
      <c r="B102" s="24"/>
      <c r="C102" s="17" t="s">
        <v>97</v>
      </c>
      <c r="D102" s="12" t="s">
        <v>72</v>
      </c>
      <c r="E102" s="7" t="s">
        <v>381</v>
      </c>
      <c r="F102" s="14" t="s">
        <v>136</v>
      </c>
      <c r="G102" s="15"/>
      <c r="H102" s="15"/>
    </row>
    <row r="103" spans="1:9" x14ac:dyDescent="0.3">
      <c r="A103" s="11">
        <v>101</v>
      </c>
      <c r="B103" s="24"/>
      <c r="C103" s="14" t="s">
        <v>290</v>
      </c>
      <c r="D103" s="12" t="s">
        <v>72</v>
      </c>
      <c r="E103" s="14" t="s">
        <v>289</v>
      </c>
      <c r="F103" s="14" t="s">
        <v>136</v>
      </c>
      <c r="G103" s="15">
        <v>1</v>
      </c>
      <c r="H103" s="15"/>
      <c r="I103" s="16"/>
    </row>
    <row r="104" spans="1:9" x14ac:dyDescent="0.3">
      <c r="A104" s="14">
        <v>102</v>
      </c>
      <c r="B104" s="24"/>
      <c r="C104" s="14" t="s">
        <v>293</v>
      </c>
      <c r="D104" s="12" t="s">
        <v>72</v>
      </c>
      <c r="E104" s="14" t="s">
        <v>292</v>
      </c>
      <c r="F104" s="14" t="s">
        <v>108</v>
      </c>
      <c r="G104" s="15">
        <v>1</v>
      </c>
      <c r="H104" s="15"/>
      <c r="I104" s="16"/>
    </row>
    <row r="105" spans="1:9" x14ac:dyDescent="0.3">
      <c r="A105" s="11">
        <v>103</v>
      </c>
      <c r="B105" s="24"/>
      <c r="C105" s="14" t="s">
        <v>279</v>
      </c>
      <c r="D105" s="12" t="s">
        <v>72</v>
      </c>
      <c r="E105" s="14" t="s">
        <v>278</v>
      </c>
      <c r="F105" s="14" t="s">
        <v>108</v>
      </c>
      <c r="G105" s="15">
        <v>1</v>
      </c>
      <c r="H105" s="15"/>
    </row>
    <row r="106" spans="1:9" x14ac:dyDescent="0.3">
      <c r="A106" s="14">
        <v>104</v>
      </c>
      <c r="B106" s="24"/>
      <c r="C106" s="14" t="s">
        <v>281</v>
      </c>
      <c r="D106" s="12" t="s">
        <v>72</v>
      </c>
      <c r="E106" s="14" t="s">
        <v>280</v>
      </c>
      <c r="F106" s="14" t="s">
        <v>108</v>
      </c>
      <c r="G106" s="15">
        <v>1</v>
      </c>
      <c r="H106" s="15"/>
    </row>
    <row r="107" spans="1:9" x14ac:dyDescent="0.3">
      <c r="A107" s="11">
        <v>105</v>
      </c>
      <c r="B107" s="24"/>
      <c r="C107" s="14" t="s">
        <v>281</v>
      </c>
      <c r="D107" s="12" t="s">
        <v>72</v>
      </c>
      <c r="E107" s="14" t="s">
        <v>282</v>
      </c>
      <c r="F107" s="14" t="s">
        <v>108</v>
      </c>
      <c r="G107" s="15">
        <v>1</v>
      </c>
      <c r="H107" s="15"/>
    </row>
    <row r="108" spans="1:9" x14ac:dyDescent="0.3">
      <c r="A108" s="14">
        <v>106</v>
      </c>
      <c r="B108" s="24"/>
      <c r="C108" s="14" t="s">
        <v>281</v>
      </c>
      <c r="D108" s="12" t="s">
        <v>72</v>
      </c>
      <c r="E108" s="14" t="s">
        <v>283</v>
      </c>
      <c r="F108" s="14" t="s">
        <v>108</v>
      </c>
      <c r="G108" s="15">
        <v>1</v>
      </c>
      <c r="H108" s="15"/>
    </row>
    <row r="109" spans="1:9" x14ac:dyDescent="0.3">
      <c r="A109" s="11">
        <v>107</v>
      </c>
      <c r="B109" s="24"/>
      <c r="C109" s="14" t="s">
        <v>300</v>
      </c>
      <c r="D109" s="12" t="s">
        <v>72</v>
      </c>
      <c r="E109" s="14" t="s">
        <v>299</v>
      </c>
      <c r="F109" s="14" t="s">
        <v>108</v>
      </c>
      <c r="G109" s="15">
        <v>1</v>
      </c>
      <c r="H109" s="15"/>
    </row>
    <row r="110" spans="1:9" x14ac:dyDescent="0.3">
      <c r="A110" s="14">
        <v>108</v>
      </c>
      <c r="B110" s="24"/>
      <c r="C110" s="14" t="s">
        <v>302</v>
      </c>
      <c r="D110" s="12" t="s">
        <v>72</v>
      </c>
      <c r="E110" s="14" t="s">
        <v>301</v>
      </c>
      <c r="F110" s="14" t="s">
        <v>108</v>
      </c>
      <c r="G110" s="15">
        <v>1</v>
      </c>
      <c r="H110" s="15"/>
    </row>
    <row r="111" spans="1:9" x14ac:dyDescent="0.3">
      <c r="A111" s="11">
        <v>109</v>
      </c>
      <c r="B111" s="24"/>
      <c r="C111" s="14" t="s">
        <v>97</v>
      </c>
      <c r="D111" s="12" t="s">
        <v>72</v>
      </c>
      <c r="E111" s="14" t="s">
        <v>252</v>
      </c>
      <c r="F111" s="14" t="s">
        <v>108</v>
      </c>
      <c r="G111" s="15"/>
      <c r="H111" s="15"/>
    </row>
    <row r="112" spans="1:9" x14ac:dyDescent="0.3">
      <c r="A112" s="14">
        <v>110</v>
      </c>
      <c r="B112" s="24"/>
      <c r="C112" s="14" t="s">
        <v>110</v>
      </c>
      <c r="D112" s="12" t="s">
        <v>72</v>
      </c>
      <c r="E112" s="14" t="s">
        <v>253</v>
      </c>
      <c r="F112" s="14" t="s">
        <v>111</v>
      </c>
      <c r="G112" s="15"/>
      <c r="H112" s="15"/>
    </row>
    <row r="113" spans="1:8" x14ac:dyDescent="0.3">
      <c r="A113" s="11">
        <v>111</v>
      </c>
      <c r="B113" s="24"/>
      <c r="C113" s="14" t="s">
        <v>110</v>
      </c>
      <c r="D113" s="12" t="s">
        <v>72</v>
      </c>
      <c r="E113" s="14" t="s">
        <v>254</v>
      </c>
      <c r="F113" s="14" t="s">
        <v>111</v>
      </c>
      <c r="G113" s="15"/>
      <c r="H113" s="15"/>
    </row>
    <row r="114" spans="1:8" x14ac:dyDescent="0.3">
      <c r="A114" s="14">
        <v>112</v>
      </c>
      <c r="B114" s="24"/>
      <c r="C114" s="14" t="s">
        <v>110</v>
      </c>
      <c r="D114" s="12" t="s">
        <v>72</v>
      </c>
      <c r="E114" s="14" t="s">
        <v>255</v>
      </c>
      <c r="F114" s="14" t="s">
        <v>111</v>
      </c>
      <c r="G114" s="15"/>
      <c r="H114" s="15"/>
    </row>
    <row r="115" spans="1:8" x14ac:dyDescent="0.3">
      <c r="A115" s="11">
        <v>113</v>
      </c>
      <c r="B115" s="24"/>
      <c r="C115" s="14" t="s">
        <v>233</v>
      </c>
      <c r="D115" s="12" t="s">
        <v>72</v>
      </c>
      <c r="E115" s="14" t="s">
        <v>256</v>
      </c>
      <c r="F115" s="14" t="s">
        <v>111</v>
      </c>
      <c r="G115" s="15"/>
      <c r="H115" s="15"/>
    </row>
    <row r="116" spans="1:8" x14ac:dyDescent="0.3">
      <c r="A116" s="14">
        <v>114</v>
      </c>
      <c r="B116" s="24"/>
      <c r="C116" s="14" t="s">
        <v>233</v>
      </c>
      <c r="D116" s="12" t="s">
        <v>72</v>
      </c>
      <c r="E116" s="14" t="s">
        <v>257</v>
      </c>
      <c r="F116" s="14" t="s">
        <v>111</v>
      </c>
      <c r="G116" s="15"/>
      <c r="H116" s="15"/>
    </row>
    <row r="117" spans="1:8" x14ac:dyDescent="0.3">
      <c r="A117" s="11">
        <v>115</v>
      </c>
      <c r="B117" s="24"/>
      <c r="C117" s="14" t="s">
        <v>233</v>
      </c>
      <c r="D117" s="12" t="s">
        <v>72</v>
      </c>
      <c r="E117" s="14" t="s">
        <v>258</v>
      </c>
      <c r="F117" s="14" t="s">
        <v>111</v>
      </c>
      <c r="G117" s="15"/>
      <c r="H117" s="15"/>
    </row>
    <row r="118" spans="1:8" x14ac:dyDescent="0.3">
      <c r="A118" s="14">
        <v>116</v>
      </c>
      <c r="B118" s="24"/>
      <c r="C118" s="14" t="s">
        <v>233</v>
      </c>
      <c r="D118" s="12" t="s">
        <v>72</v>
      </c>
      <c r="E118" s="14" t="s">
        <v>259</v>
      </c>
      <c r="F118" s="14" t="s">
        <v>111</v>
      </c>
      <c r="G118" s="15"/>
      <c r="H118" s="15"/>
    </row>
    <row r="119" spans="1:8" x14ac:dyDescent="0.3">
      <c r="A119" s="11">
        <v>117</v>
      </c>
      <c r="B119" s="24"/>
      <c r="C119" s="14" t="s">
        <v>233</v>
      </c>
      <c r="D119" s="12" t="s">
        <v>72</v>
      </c>
      <c r="E119" s="14" t="s">
        <v>260</v>
      </c>
      <c r="F119" s="14" t="s">
        <v>111</v>
      </c>
      <c r="G119" s="15"/>
      <c r="H119" s="15"/>
    </row>
    <row r="120" spans="1:8" x14ac:dyDescent="0.3">
      <c r="A120" s="14">
        <v>118</v>
      </c>
      <c r="B120" s="24"/>
      <c r="C120" s="14" t="s">
        <v>233</v>
      </c>
      <c r="D120" s="12" t="s">
        <v>72</v>
      </c>
      <c r="E120" s="14" t="s">
        <v>261</v>
      </c>
      <c r="F120" s="14" t="s">
        <v>111</v>
      </c>
      <c r="G120" s="15"/>
      <c r="H120" s="15"/>
    </row>
    <row r="121" spans="1:8" x14ac:dyDescent="0.3">
      <c r="A121" s="11">
        <v>119</v>
      </c>
      <c r="B121" s="24"/>
      <c r="C121" s="14" t="s">
        <v>233</v>
      </c>
      <c r="D121" s="12" t="s">
        <v>72</v>
      </c>
      <c r="E121" s="14" t="s">
        <v>262</v>
      </c>
      <c r="F121" s="14" t="s">
        <v>111</v>
      </c>
      <c r="G121" s="15"/>
      <c r="H121" s="15"/>
    </row>
    <row r="122" spans="1:8" x14ac:dyDescent="0.3">
      <c r="A122" s="14">
        <v>120</v>
      </c>
      <c r="B122" s="24"/>
      <c r="C122" s="14" t="s">
        <v>233</v>
      </c>
      <c r="D122" s="12" t="s">
        <v>72</v>
      </c>
      <c r="E122" s="14" t="s">
        <v>263</v>
      </c>
      <c r="F122" s="14" t="s">
        <v>111</v>
      </c>
      <c r="G122" s="15"/>
      <c r="H122" s="15"/>
    </row>
    <row r="123" spans="1:8" x14ac:dyDescent="0.3">
      <c r="A123" s="11">
        <v>121</v>
      </c>
      <c r="B123" s="24"/>
      <c r="C123" s="14" t="s">
        <v>233</v>
      </c>
      <c r="D123" s="12" t="s">
        <v>72</v>
      </c>
      <c r="E123" s="14" t="s">
        <v>264</v>
      </c>
      <c r="F123" s="14" t="s">
        <v>111</v>
      </c>
      <c r="G123" s="15"/>
      <c r="H123" s="15"/>
    </row>
    <row r="124" spans="1:8" x14ac:dyDescent="0.3">
      <c r="A124" s="14">
        <v>122</v>
      </c>
      <c r="B124" s="24"/>
      <c r="C124" s="14" t="s">
        <v>233</v>
      </c>
      <c r="D124" s="12" t="s">
        <v>72</v>
      </c>
      <c r="E124" s="14" t="s">
        <v>265</v>
      </c>
      <c r="F124" s="14" t="s">
        <v>111</v>
      </c>
      <c r="G124" s="15"/>
      <c r="H124" s="15"/>
    </row>
    <row r="125" spans="1:8" x14ac:dyDescent="0.3">
      <c r="A125" s="11">
        <v>123</v>
      </c>
      <c r="B125" s="24"/>
      <c r="C125" s="14" t="s">
        <v>233</v>
      </c>
      <c r="D125" s="12" t="s">
        <v>72</v>
      </c>
      <c r="E125" s="14" t="s">
        <v>266</v>
      </c>
      <c r="F125" s="14" t="s">
        <v>111</v>
      </c>
      <c r="G125" s="15"/>
      <c r="H125" s="15"/>
    </row>
    <row r="126" spans="1:8" x14ac:dyDescent="0.3">
      <c r="A126" s="14">
        <v>124</v>
      </c>
      <c r="B126" s="24"/>
      <c r="C126" s="14" t="s">
        <v>233</v>
      </c>
      <c r="D126" s="12" t="s">
        <v>72</v>
      </c>
      <c r="E126" s="14" t="s">
        <v>267</v>
      </c>
      <c r="F126" s="14" t="s">
        <v>111</v>
      </c>
      <c r="G126" s="15"/>
      <c r="H126" s="15"/>
    </row>
    <row r="127" spans="1:8" x14ac:dyDescent="0.3">
      <c r="A127" s="11">
        <v>125</v>
      </c>
      <c r="B127" s="24"/>
      <c r="C127" s="14" t="s">
        <v>233</v>
      </c>
      <c r="D127" s="12" t="s">
        <v>72</v>
      </c>
      <c r="E127" s="14" t="s">
        <v>268</v>
      </c>
      <c r="F127" s="14" t="s">
        <v>111</v>
      </c>
      <c r="G127" s="15"/>
      <c r="H127" s="15"/>
    </row>
    <row r="128" spans="1:8" x14ac:dyDescent="0.3">
      <c r="A128" s="14">
        <v>126</v>
      </c>
      <c r="B128" s="24"/>
      <c r="C128" s="14" t="s">
        <v>233</v>
      </c>
      <c r="D128" s="12" t="s">
        <v>72</v>
      </c>
      <c r="E128" s="14" t="s">
        <v>269</v>
      </c>
      <c r="F128" s="14" t="s">
        <v>111</v>
      </c>
      <c r="G128" s="15"/>
      <c r="H128" s="15"/>
    </row>
    <row r="129" spans="1:9" x14ac:dyDescent="0.3">
      <c r="A129" s="11">
        <v>127</v>
      </c>
      <c r="B129" s="24"/>
      <c r="C129" s="14" t="s">
        <v>233</v>
      </c>
      <c r="D129" s="12" t="s">
        <v>72</v>
      </c>
      <c r="E129" s="14" t="s">
        <v>466</v>
      </c>
      <c r="F129" s="14" t="s">
        <v>111</v>
      </c>
      <c r="G129" s="15"/>
      <c r="H129" s="15"/>
    </row>
    <row r="130" spans="1:9" x14ac:dyDescent="0.3">
      <c r="A130" s="14">
        <v>128</v>
      </c>
      <c r="B130" s="24" t="s">
        <v>443</v>
      </c>
      <c r="C130" s="17" t="s">
        <v>305</v>
      </c>
      <c r="D130" s="12" t="s">
        <v>72</v>
      </c>
      <c r="E130" s="17" t="s">
        <v>304</v>
      </c>
      <c r="F130" s="17"/>
      <c r="G130" s="15">
        <v>1</v>
      </c>
      <c r="H130" s="15"/>
      <c r="I130" s="13" t="s">
        <v>303</v>
      </c>
    </row>
    <row r="131" spans="1:9" x14ac:dyDescent="0.3">
      <c r="A131" s="11">
        <v>129</v>
      </c>
      <c r="B131" s="24" t="s">
        <v>444</v>
      </c>
      <c r="C131" s="14" t="s">
        <v>330</v>
      </c>
      <c r="D131" s="12" t="s">
        <v>72</v>
      </c>
      <c r="E131" s="14" t="s">
        <v>329</v>
      </c>
      <c r="F131" s="14" t="s">
        <v>127</v>
      </c>
      <c r="G131" s="15">
        <v>1</v>
      </c>
      <c r="H131" s="15"/>
      <c r="I131" s="16" t="s">
        <v>328</v>
      </c>
    </row>
    <row r="132" spans="1:9" x14ac:dyDescent="0.3">
      <c r="A132" s="14">
        <v>130</v>
      </c>
      <c r="B132" s="24" t="s">
        <v>445</v>
      </c>
      <c r="C132" s="17" t="s">
        <v>131</v>
      </c>
      <c r="D132" s="12" t="s">
        <v>72</v>
      </c>
      <c r="E132" s="17" t="s">
        <v>306</v>
      </c>
      <c r="F132" s="17" t="s">
        <v>130</v>
      </c>
      <c r="G132" s="15">
        <v>1</v>
      </c>
      <c r="H132" s="15"/>
      <c r="I132" s="16" t="s">
        <v>125</v>
      </c>
    </row>
    <row r="133" spans="1:9" x14ac:dyDescent="0.3">
      <c r="A133" s="11">
        <v>131</v>
      </c>
      <c r="B133" s="24" t="s">
        <v>446</v>
      </c>
      <c r="C133" s="17" t="s">
        <v>131</v>
      </c>
      <c r="D133" s="12" t="s">
        <v>72</v>
      </c>
      <c r="E133" s="17" t="s">
        <v>307</v>
      </c>
      <c r="F133" s="17" t="s">
        <v>130</v>
      </c>
      <c r="G133" s="15">
        <v>1</v>
      </c>
      <c r="H133" s="15"/>
    </row>
    <row r="134" spans="1:9" x14ac:dyDescent="0.3">
      <c r="A134" s="14">
        <v>132</v>
      </c>
      <c r="B134" s="24" t="s">
        <v>448</v>
      </c>
      <c r="C134" s="17" t="s">
        <v>327</v>
      </c>
      <c r="D134" s="12" t="s">
        <v>72</v>
      </c>
      <c r="E134" s="17" t="s">
        <v>326</v>
      </c>
      <c r="F134" s="17" t="s">
        <v>130</v>
      </c>
      <c r="G134" s="15">
        <v>1</v>
      </c>
      <c r="H134" s="15"/>
      <c r="I134" s="16" t="s">
        <v>325</v>
      </c>
    </row>
    <row r="135" spans="1:9" x14ac:dyDescent="0.3">
      <c r="A135" s="11">
        <v>133</v>
      </c>
      <c r="B135" s="24" t="s">
        <v>447</v>
      </c>
      <c r="C135" s="17" t="s">
        <v>336</v>
      </c>
      <c r="D135" s="12" t="s">
        <v>72</v>
      </c>
      <c r="E135" s="17" t="s">
        <v>335</v>
      </c>
      <c r="F135" s="17" t="s">
        <v>130</v>
      </c>
      <c r="G135" s="15">
        <v>1</v>
      </c>
      <c r="H135" s="15"/>
      <c r="I135" s="16" t="s">
        <v>334</v>
      </c>
    </row>
    <row r="136" spans="1:9" x14ac:dyDescent="0.3">
      <c r="A136" s="14">
        <v>134</v>
      </c>
      <c r="B136" s="24" t="s">
        <v>449</v>
      </c>
      <c r="C136" s="17" t="s">
        <v>296</v>
      </c>
      <c r="D136" s="12" t="s">
        <v>72</v>
      </c>
      <c r="E136" s="17" t="s">
        <v>337</v>
      </c>
      <c r="F136" s="17" t="s">
        <v>130</v>
      </c>
      <c r="G136" s="15">
        <v>1</v>
      </c>
      <c r="H136" s="15"/>
    </row>
    <row r="137" spans="1:9" x14ac:dyDescent="0.3">
      <c r="A137" s="11">
        <v>135</v>
      </c>
      <c r="B137" s="25"/>
      <c r="C137" s="14" t="s">
        <v>97</v>
      </c>
      <c r="D137" s="12" t="s">
        <v>72</v>
      </c>
      <c r="E137" s="14" t="s">
        <v>308</v>
      </c>
      <c r="F137" s="14" t="s">
        <v>136</v>
      </c>
      <c r="G137" s="15">
        <v>1</v>
      </c>
      <c r="H137" s="15"/>
    </row>
    <row r="138" spans="1:9" x14ac:dyDescent="0.3">
      <c r="A138" s="14">
        <v>136</v>
      </c>
      <c r="B138" s="24"/>
      <c r="C138" s="14" t="s">
        <v>97</v>
      </c>
      <c r="D138" s="12" t="s">
        <v>72</v>
      </c>
      <c r="E138" s="14" t="s">
        <v>309</v>
      </c>
      <c r="F138" s="14" t="s">
        <v>136</v>
      </c>
      <c r="G138" s="15">
        <v>1</v>
      </c>
      <c r="H138" s="15"/>
    </row>
    <row r="139" spans="1:9" x14ac:dyDescent="0.3">
      <c r="A139" s="11">
        <v>137</v>
      </c>
      <c r="B139" s="24"/>
      <c r="C139" s="14" t="s">
        <v>333</v>
      </c>
      <c r="D139" s="12" t="s">
        <v>72</v>
      </c>
      <c r="E139" s="14" t="s">
        <v>332</v>
      </c>
      <c r="F139" s="14" t="s">
        <v>108</v>
      </c>
      <c r="G139" s="15">
        <v>1</v>
      </c>
      <c r="H139" s="15"/>
      <c r="I139" s="16" t="s">
        <v>331</v>
      </c>
    </row>
    <row r="140" spans="1:9" x14ac:dyDescent="0.3">
      <c r="A140" s="14">
        <v>138</v>
      </c>
      <c r="B140" s="24"/>
      <c r="C140" s="14" t="s">
        <v>333</v>
      </c>
      <c r="D140" s="12" t="s">
        <v>72</v>
      </c>
      <c r="E140" s="14" t="s">
        <v>338</v>
      </c>
      <c r="F140" s="14" t="s">
        <v>108</v>
      </c>
      <c r="G140" s="15">
        <v>1</v>
      </c>
      <c r="H140" s="15"/>
    </row>
    <row r="141" spans="1:9" x14ac:dyDescent="0.3">
      <c r="A141" s="11">
        <v>139</v>
      </c>
      <c r="B141" s="25"/>
      <c r="C141" s="14" t="s">
        <v>311</v>
      </c>
      <c r="D141" s="12" t="s">
        <v>72</v>
      </c>
      <c r="E141" s="14" t="s">
        <v>310</v>
      </c>
      <c r="F141" s="14" t="s">
        <v>108</v>
      </c>
      <c r="G141" s="15">
        <v>1</v>
      </c>
      <c r="H141" s="15"/>
    </row>
    <row r="142" spans="1:9" x14ac:dyDescent="0.3">
      <c r="A142" s="14">
        <v>140</v>
      </c>
      <c r="B142" s="24"/>
      <c r="C142" s="14" t="s">
        <v>340</v>
      </c>
      <c r="D142" s="12" t="s">
        <v>72</v>
      </c>
      <c r="E142" s="14" t="s">
        <v>339</v>
      </c>
      <c r="F142" s="14" t="s">
        <v>108</v>
      </c>
      <c r="G142" s="15">
        <v>1</v>
      </c>
      <c r="H142" s="15"/>
    </row>
    <row r="143" spans="1:9" x14ac:dyDescent="0.3">
      <c r="A143" s="11">
        <v>141</v>
      </c>
      <c r="B143" s="24"/>
      <c r="C143" s="14" t="s">
        <v>110</v>
      </c>
      <c r="D143" s="12" t="s">
        <v>72</v>
      </c>
      <c r="E143" s="14" t="s">
        <v>313</v>
      </c>
      <c r="F143" s="14" t="s">
        <v>111</v>
      </c>
      <c r="G143" s="15">
        <v>1</v>
      </c>
      <c r="H143" s="15"/>
    </row>
    <row r="144" spans="1:9" x14ac:dyDescent="0.3">
      <c r="A144" s="14">
        <v>142</v>
      </c>
      <c r="B144" s="24"/>
      <c r="C144" s="14" t="s">
        <v>110</v>
      </c>
      <c r="D144" s="12" t="s">
        <v>72</v>
      </c>
      <c r="E144" s="14" t="s">
        <v>314</v>
      </c>
      <c r="F144" s="14" t="s">
        <v>111</v>
      </c>
      <c r="G144" s="15">
        <v>1</v>
      </c>
      <c r="H144" s="15"/>
    </row>
    <row r="145" spans="1:9" x14ac:dyDescent="0.3">
      <c r="A145" s="11">
        <v>143</v>
      </c>
      <c r="B145" s="24"/>
      <c r="C145" s="14" t="s">
        <v>110</v>
      </c>
      <c r="D145" s="12" t="s">
        <v>72</v>
      </c>
      <c r="E145" s="14" t="s">
        <v>315</v>
      </c>
      <c r="F145" s="14" t="s">
        <v>111</v>
      </c>
      <c r="G145" s="15">
        <v>1</v>
      </c>
      <c r="H145" s="15"/>
    </row>
    <row r="146" spans="1:9" x14ac:dyDescent="0.3">
      <c r="A146" s="14">
        <v>144</v>
      </c>
      <c r="B146" s="25"/>
      <c r="C146" s="14" t="s">
        <v>110</v>
      </c>
      <c r="D146" s="12" t="s">
        <v>72</v>
      </c>
      <c r="E146" s="14" t="s">
        <v>312</v>
      </c>
      <c r="F146" s="14" t="s">
        <v>111</v>
      </c>
      <c r="G146" s="15">
        <v>1</v>
      </c>
      <c r="H146" s="15"/>
    </row>
    <row r="147" spans="1:9" x14ac:dyDescent="0.3">
      <c r="A147" s="11">
        <v>145</v>
      </c>
      <c r="B147" s="25"/>
      <c r="C147" s="14" t="s">
        <v>110</v>
      </c>
      <c r="D147" s="12" t="s">
        <v>72</v>
      </c>
      <c r="E147" s="14" t="s">
        <v>316</v>
      </c>
      <c r="F147" s="14" t="s">
        <v>111</v>
      </c>
      <c r="G147" s="15">
        <v>1</v>
      </c>
      <c r="H147" s="15"/>
    </row>
    <row r="148" spans="1:9" x14ac:dyDescent="0.3">
      <c r="A148" s="14">
        <v>146</v>
      </c>
      <c r="B148" s="24"/>
      <c r="C148" s="14" t="s">
        <v>110</v>
      </c>
      <c r="D148" s="12" t="s">
        <v>72</v>
      </c>
      <c r="E148" s="14" t="s">
        <v>317</v>
      </c>
      <c r="F148" s="14" t="s">
        <v>111</v>
      </c>
      <c r="G148" s="15">
        <v>1</v>
      </c>
      <c r="H148" s="15"/>
    </row>
    <row r="149" spans="1:9" x14ac:dyDescent="0.3">
      <c r="A149" s="11">
        <v>147</v>
      </c>
      <c r="B149" s="24"/>
      <c r="C149" s="14" t="s">
        <v>110</v>
      </c>
      <c r="D149" s="12" t="s">
        <v>72</v>
      </c>
      <c r="E149" s="14" t="s">
        <v>318</v>
      </c>
      <c r="F149" s="14" t="s">
        <v>111</v>
      </c>
      <c r="G149" s="15">
        <v>1</v>
      </c>
      <c r="H149" s="15"/>
    </row>
    <row r="150" spans="1:9" x14ac:dyDescent="0.3">
      <c r="A150" s="14">
        <v>148</v>
      </c>
      <c r="B150" s="25"/>
      <c r="C150" s="14" t="s">
        <v>233</v>
      </c>
      <c r="D150" s="12" t="s">
        <v>72</v>
      </c>
      <c r="E150" s="14" t="s">
        <v>321</v>
      </c>
      <c r="F150" s="14" t="s">
        <v>111</v>
      </c>
      <c r="G150" s="15">
        <v>1</v>
      </c>
      <c r="H150" s="15"/>
    </row>
    <row r="151" spans="1:9" x14ac:dyDescent="0.3">
      <c r="A151" s="11">
        <v>149</v>
      </c>
      <c r="B151" s="24"/>
      <c r="C151" s="14" t="s">
        <v>233</v>
      </c>
      <c r="D151" s="12" t="s">
        <v>72</v>
      </c>
      <c r="E151" s="14" t="s">
        <v>324</v>
      </c>
      <c r="F151" s="14" t="s">
        <v>111</v>
      </c>
      <c r="G151" s="15">
        <v>1</v>
      </c>
      <c r="H151" s="15"/>
    </row>
    <row r="152" spans="1:9" x14ac:dyDescent="0.3">
      <c r="A152" s="14">
        <v>150</v>
      </c>
      <c r="B152" s="25"/>
      <c r="C152" s="14" t="s">
        <v>233</v>
      </c>
      <c r="D152" s="15" t="s">
        <v>73</v>
      </c>
      <c r="E152" s="14" t="s">
        <v>73</v>
      </c>
      <c r="F152" s="14" t="s">
        <v>111</v>
      </c>
      <c r="G152" s="15">
        <v>1</v>
      </c>
      <c r="H152" s="15"/>
    </row>
    <row r="153" spans="1:9" x14ac:dyDescent="0.3">
      <c r="A153" s="11">
        <v>151</v>
      </c>
      <c r="B153" s="24"/>
      <c r="C153" s="14" t="s">
        <v>233</v>
      </c>
      <c r="D153" s="12" t="s">
        <v>72</v>
      </c>
      <c r="E153" s="14" t="s">
        <v>319</v>
      </c>
      <c r="F153" s="14" t="s">
        <v>111</v>
      </c>
      <c r="G153" s="15">
        <v>1</v>
      </c>
      <c r="H153" s="15"/>
    </row>
    <row r="154" spans="1:9" x14ac:dyDescent="0.3">
      <c r="A154" s="14">
        <v>152</v>
      </c>
      <c r="B154" s="24"/>
      <c r="C154" s="14" t="s">
        <v>233</v>
      </c>
      <c r="D154" s="12" t="s">
        <v>72</v>
      </c>
      <c r="E154" s="14" t="s">
        <v>320</v>
      </c>
      <c r="F154" s="14" t="s">
        <v>111</v>
      </c>
      <c r="G154" s="15">
        <v>1</v>
      </c>
      <c r="H154" s="15"/>
    </row>
    <row r="155" spans="1:9" x14ac:dyDescent="0.3">
      <c r="A155" s="11">
        <v>153</v>
      </c>
      <c r="B155" s="24"/>
      <c r="C155" s="14" t="s">
        <v>233</v>
      </c>
      <c r="D155" s="12" t="s">
        <v>72</v>
      </c>
      <c r="E155" s="14" t="s">
        <v>322</v>
      </c>
      <c r="F155" s="14" t="s">
        <v>111</v>
      </c>
      <c r="G155" s="15">
        <v>1</v>
      </c>
      <c r="H155" s="15"/>
    </row>
    <row r="156" spans="1:9" x14ac:dyDescent="0.3">
      <c r="A156" s="14">
        <v>154</v>
      </c>
      <c r="B156" s="24"/>
      <c r="C156" s="14" t="s">
        <v>233</v>
      </c>
      <c r="D156" s="12" t="s">
        <v>72</v>
      </c>
      <c r="E156" s="14" t="s">
        <v>323</v>
      </c>
      <c r="F156" s="14" t="s">
        <v>111</v>
      </c>
      <c r="G156" s="15">
        <v>1</v>
      </c>
      <c r="H156" s="15"/>
    </row>
    <row r="157" spans="1:9" x14ac:dyDescent="0.3">
      <c r="A157" s="11">
        <v>155</v>
      </c>
      <c r="B157" s="24" t="s">
        <v>450</v>
      </c>
      <c r="C157" s="17" t="s">
        <v>341</v>
      </c>
      <c r="D157" s="15" t="s">
        <v>73</v>
      </c>
      <c r="E157" s="17" t="s">
        <v>73</v>
      </c>
      <c r="F157" s="17" t="s">
        <v>120</v>
      </c>
      <c r="G157" s="15">
        <v>1</v>
      </c>
      <c r="H157" s="15"/>
      <c r="I157" s="13" t="s">
        <v>112</v>
      </c>
    </row>
    <row r="158" spans="1:9" x14ac:dyDescent="0.3">
      <c r="A158" s="14">
        <v>156</v>
      </c>
      <c r="B158" s="24" t="s">
        <v>451</v>
      </c>
      <c r="C158" s="17" t="s">
        <v>348</v>
      </c>
      <c r="D158" s="12" t="s">
        <v>72</v>
      </c>
      <c r="E158" s="17" t="s">
        <v>347</v>
      </c>
      <c r="F158" s="17" t="s">
        <v>120</v>
      </c>
      <c r="G158" s="15">
        <v>1</v>
      </c>
      <c r="H158" s="15"/>
      <c r="I158" s="18" t="s">
        <v>346</v>
      </c>
    </row>
    <row r="159" spans="1:9" x14ac:dyDescent="0.3">
      <c r="A159" s="11">
        <v>157</v>
      </c>
      <c r="B159" s="24" t="s">
        <v>452</v>
      </c>
      <c r="C159" s="17" t="s">
        <v>90</v>
      </c>
      <c r="D159" s="12" t="s">
        <v>72</v>
      </c>
      <c r="E159" s="17" t="s">
        <v>342</v>
      </c>
      <c r="F159" s="17" t="s">
        <v>127</v>
      </c>
      <c r="G159" s="15">
        <v>1</v>
      </c>
      <c r="H159" s="15"/>
      <c r="I159" s="16" t="s">
        <v>125</v>
      </c>
    </row>
    <row r="160" spans="1:9" x14ac:dyDescent="0.3">
      <c r="A160" s="14">
        <v>158</v>
      </c>
      <c r="B160" s="24" t="s">
        <v>453</v>
      </c>
      <c r="C160" s="17" t="s">
        <v>355</v>
      </c>
      <c r="D160" s="12" t="s">
        <v>72</v>
      </c>
      <c r="E160" s="17" t="s">
        <v>354</v>
      </c>
      <c r="F160" s="17" t="s">
        <v>127</v>
      </c>
      <c r="G160" s="15">
        <v>1</v>
      </c>
      <c r="H160" s="15"/>
      <c r="I160" s="16" t="s">
        <v>149</v>
      </c>
    </row>
    <row r="161" spans="1:9" x14ac:dyDescent="0.3">
      <c r="A161" s="11">
        <v>159</v>
      </c>
      <c r="B161" s="24" t="s">
        <v>454</v>
      </c>
      <c r="C161" s="17" t="s">
        <v>131</v>
      </c>
      <c r="D161" s="12" t="s">
        <v>72</v>
      </c>
      <c r="E161" s="17" t="s">
        <v>356</v>
      </c>
      <c r="F161" s="17" t="s">
        <v>130</v>
      </c>
      <c r="G161" s="15">
        <v>1</v>
      </c>
      <c r="H161" s="15"/>
    </row>
    <row r="162" spans="1:9" ht="23.25" customHeight="1" x14ac:dyDescent="0.3">
      <c r="A162" s="14">
        <v>160</v>
      </c>
      <c r="B162" s="24" t="s">
        <v>455</v>
      </c>
      <c r="C162" s="17" t="s">
        <v>345</v>
      </c>
      <c r="D162" s="12" t="s">
        <v>72</v>
      </c>
      <c r="E162" s="17" t="s">
        <v>344</v>
      </c>
      <c r="F162" s="17" t="s">
        <v>130</v>
      </c>
      <c r="G162" s="15">
        <v>1</v>
      </c>
      <c r="H162" s="15"/>
      <c r="I162" s="16" t="s">
        <v>218</v>
      </c>
    </row>
    <row r="163" spans="1:9" x14ac:dyDescent="0.3">
      <c r="A163" s="11">
        <v>161</v>
      </c>
      <c r="B163" s="24"/>
      <c r="C163" s="14" t="s">
        <v>350</v>
      </c>
      <c r="D163" s="12" t="s">
        <v>72</v>
      </c>
      <c r="E163" s="14" t="s">
        <v>349</v>
      </c>
      <c r="F163" s="14" t="s">
        <v>108</v>
      </c>
      <c r="G163" s="15">
        <v>1</v>
      </c>
      <c r="H163" s="15"/>
    </row>
    <row r="164" spans="1:9" x14ac:dyDescent="0.3">
      <c r="A164" s="14">
        <v>162</v>
      </c>
      <c r="B164" s="24"/>
      <c r="C164" s="14" t="s">
        <v>97</v>
      </c>
      <c r="D164" s="12" t="s">
        <v>72</v>
      </c>
      <c r="E164" s="14" t="s">
        <v>343</v>
      </c>
      <c r="F164" s="14" t="s">
        <v>108</v>
      </c>
      <c r="G164" s="15">
        <v>1</v>
      </c>
      <c r="H164" s="15"/>
    </row>
    <row r="165" spans="1:9" x14ac:dyDescent="0.3">
      <c r="A165" s="11">
        <v>163</v>
      </c>
      <c r="B165" s="24"/>
      <c r="C165" s="14" t="s">
        <v>110</v>
      </c>
      <c r="D165" s="12" t="s">
        <v>72</v>
      </c>
      <c r="E165" s="14" t="s">
        <v>352</v>
      </c>
      <c r="F165" s="14" t="s">
        <v>111</v>
      </c>
      <c r="G165" s="15">
        <v>1</v>
      </c>
      <c r="H165" s="15"/>
    </row>
    <row r="166" spans="1:9" x14ac:dyDescent="0.3">
      <c r="A166" s="14">
        <v>164</v>
      </c>
      <c r="B166" s="24"/>
      <c r="C166" s="14" t="s">
        <v>110</v>
      </c>
      <c r="D166" s="12" t="s">
        <v>72</v>
      </c>
      <c r="E166" s="14" t="s">
        <v>351</v>
      </c>
      <c r="F166" s="14" t="s">
        <v>111</v>
      </c>
      <c r="G166" s="15">
        <v>1</v>
      </c>
      <c r="H166" s="15"/>
    </row>
    <row r="167" spans="1:9" x14ac:dyDescent="0.3">
      <c r="A167" s="11">
        <v>165</v>
      </c>
      <c r="B167" s="24"/>
      <c r="C167" s="14" t="s">
        <v>110</v>
      </c>
      <c r="D167" s="12" t="s">
        <v>72</v>
      </c>
      <c r="E167" s="14" t="s">
        <v>353</v>
      </c>
      <c r="F167" s="14" t="s">
        <v>111</v>
      </c>
      <c r="G167" s="15">
        <v>1</v>
      </c>
      <c r="H167" s="15"/>
    </row>
    <row r="168" spans="1:9" x14ac:dyDescent="0.3">
      <c r="A168" s="14">
        <v>166</v>
      </c>
      <c r="B168" s="24"/>
      <c r="C168" s="17" t="s">
        <v>110</v>
      </c>
      <c r="D168" s="15" t="s">
        <v>73</v>
      </c>
      <c r="E168" s="14" t="s">
        <v>73</v>
      </c>
      <c r="F168" s="14" t="s">
        <v>111</v>
      </c>
      <c r="G168" s="15">
        <v>1</v>
      </c>
      <c r="H168" s="15"/>
    </row>
    <row r="169" spans="1:9" x14ac:dyDescent="0.3">
      <c r="A169" s="11">
        <v>167</v>
      </c>
      <c r="B169" s="24"/>
      <c r="C169" s="17" t="s">
        <v>110</v>
      </c>
      <c r="D169" s="12" t="s">
        <v>72</v>
      </c>
      <c r="E169" s="17" t="s">
        <v>357</v>
      </c>
      <c r="F169" s="14" t="s">
        <v>111</v>
      </c>
      <c r="G169" s="15">
        <v>1</v>
      </c>
      <c r="H169" s="15"/>
    </row>
    <row r="170" spans="1:9" x14ac:dyDescent="0.3">
      <c r="A170" s="14">
        <v>168</v>
      </c>
      <c r="B170" s="24" t="s">
        <v>456</v>
      </c>
      <c r="C170" s="14" t="s">
        <v>359</v>
      </c>
      <c r="D170" s="15" t="s">
        <v>73</v>
      </c>
      <c r="E170" s="14" t="s">
        <v>73</v>
      </c>
      <c r="F170" s="14" t="s">
        <v>120</v>
      </c>
      <c r="G170" s="15">
        <v>1</v>
      </c>
      <c r="H170" s="15"/>
      <c r="I170" s="13" t="s">
        <v>358</v>
      </c>
    </row>
    <row r="171" spans="1:9" ht="23.25" customHeight="1" x14ac:dyDescent="0.3">
      <c r="A171" s="11">
        <v>169</v>
      </c>
      <c r="B171" s="24" t="s">
        <v>457</v>
      </c>
      <c r="C171" s="17" t="s">
        <v>372</v>
      </c>
      <c r="D171" s="15" t="s">
        <v>73</v>
      </c>
      <c r="E171" s="17" t="s">
        <v>73</v>
      </c>
      <c r="F171" s="17" t="s">
        <v>120</v>
      </c>
      <c r="G171" s="15">
        <v>1</v>
      </c>
      <c r="H171" s="15"/>
      <c r="I171" s="18" t="s">
        <v>370</v>
      </c>
    </row>
    <row r="172" spans="1:9" x14ac:dyDescent="0.3">
      <c r="A172" s="14">
        <v>170</v>
      </c>
      <c r="B172" s="24" t="s">
        <v>113</v>
      </c>
      <c r="C172" s="17" t="s">
        <v>94</v>
      </c>
      <c r="D172" s="15" t="s">
        <v>73</v>
      </c>
      <c r="E172" s="17" t="s">
        <v>73</v>
      </c>
      <c r="F172" s="17" t="s">
        <v>127</v>
      </c>
      <c r="G172" s="15">
        <v>1</v>
      </c>
      <c r="H172" s="15"/>
      <c r="I172" s="16" t="s">
        <v>371</v>
      </c>
    </row>
    <row r="173" spans="1:9" x14ac:dyDescent="0.3">
      <c r="A173" s="11">
        <v>171</v>
      </c>
      <c r="B173" s="24" t="s">
        <v>458</v>
      </c>
      <c r="C173" s="17" t="s">
        <v>94</v>
      </c>
      <c r="D173" s="12" t="s">
        <v>72</v>
      </c>
      <c r="E173" s="17" t="s">
        <v>365</v>
      </c>
      <c r="F173" s="17" t="s">
        <v>127</v>
      </c>
      <c r="G173" s="15">
        <v>1</v>
      </c>
      <c r="H173" s="15"/>
      <c r="I173" s="16" t="s">
        <v>364</v>
      </c>
    </row>
    <row r="174" spans="1:9" x14ac:dyDescent="0.3">
      <c r="A174" s="14">
        <v>172</v>
      </c>
      <c r="B174" s="24" t="s">
        <v>459</v>
      </c>
      <c r="C174" s="17" t="s">
        <v>94</v>
      </c>
      <c r="D174" s="12" t="s">
        <v>72</v>
      </c>
      <c r="E174" s="17" t="s">
        <v>373</v>
      </c>
      <c r="F174" s="17" t="s">
        <v>127</v>
      </c>
      <c r="G174" s="15">
        <v>1</v>
      </c>
      <c r="H174" s="15"/>
    </row>
    <row r="175" spans="1:9" x14ac:dyDescent="0.3">
      <c r="A175" s="11">
        <v>173</v>
      </c>
      <c r="B175" s="24" t="s">
        <v>460</v>
      </c>
      <c r="C175" s="17" t="s">
        <v>94</v>
      </c>
      <c r="D175" s="12" t="s">
        <v>72</v>
      </c>
      <c r="E175" s="17" t="s">
        <v>374</v>
      </c>
      <c r="F175" s="17" t="s">
        <v>127</v>
      </c>
      <c r="G175" s="15">
        <v>1</v>
      </c>
      <c r="H175" s="15"/>
    </row>
    <row r="176" spans="1:9" x14ac:dyDescent="0.3">
      <c r="A176" s="14">
        <v>174</v>
      </c>
      <c r="B176" s="24" t="s">
        <v>461</v>
      </c>
      <c r="C176" s="17" t="s">
        <v>131</v>
      </c>
      <c r="D176" s="12" t="s">
        <v>72</v>
      </c>
      <c r="E176" s="17" t="s">
        <v>360</v>
      </c>
      <c r="F176" s="17" t="s">
        <v>130</v>
      </c>
      <c r="G176" s="15">
        <v>1</v>
      </c>
      <c r="H176" s="15"/>
      <c r="I176" s="16" t="s">
        <v>125</v>
      </c>
    </row>
    <row r="177" spans="1:9" x14ac:dyDescent="0.3">
      <c r="A177" s="11">
        <v>175</v>
      </c>
      <c r="B177" s="24" t="s">
        <v>462</v>
      </c>
      <c r="C177" s="17" t="s">
        <v>368</v>
      </c>
      <c r="D177" s="12" t="s">
        <v>72</v>
      </c>
      <c r="E177" s="17" t="s">
        <v>375</v>
      </c>
      <c r="F177" s="17" t="s">
        <v>130</v>
      </c>
      <c r="G177" s="15">
        <v>1</v>
      </c>
      <c r="H177" s="15"/>
    </row>
    <row r="178" spans="1:9" x14ac:dyDescent="0.3">
      <c r="A178" s="14">
        <v>176</v>
      </c>
      <c r="B178" s="24" t="s">
        <v>463</v>
      </c>
      <c r="C178" s="17" t="s">
        <v>368</v>
      </c>
      <c r="D178" s="12" t="s">
        <v>72</v>
      </c>
      <c r="E178" s="17" t="s">
        <v>376</v>
      </c>
      <c r="F178" s="17" t="s">
        <v>130</v>
      </c>
      <c r="G178" s="15">
        <v>1</v>
      </c>
      <c r="H178" s="15"/>
    </row>
    <row r="179" spans="1:9" x14ac:dyDescent="0.3">
      <c r="A179" s="11">
        <v>177</v>
      </c>
      <c r="B179" s="24" t="s">
        <v>464</v>
      </c>
      <c r="C179" s="17" t="s">
        <v>368</v>
      </c>
      <c r="D179" s="12" t="s">
        <v>72</v>
      </c>
      <c r="E179" s="17" t="s">
        <v>367</v>
      </c>
      <c r="F179" s="17" t="s">
        <v>130</v>
      </c>
      <c r="G179" s="15">
        <v>1</v>
      </c>
      <c r="H179" s="15"/>
      <c r="I179" s="16" t="s">
        <v>366</v>
      </c>
    </row>
    <row r="180" spans="1:9" x14ac:dyDescent="0.3">
      <c r="A180" s="14">
        <v>178</v>
      </c>
      <c r="B180" s="24" t="s">
        <v>465</v>
      </c>
      <c r="C180" s="17" t="s">
        <v>368</v>
      </c>
      <c r="D180" s="12" t="s">
        <v>72</v>
      </c>
      <c r="E180" s="17" t="s">
        <v>369</v>
      </c>
      <c r="F180" s="17" t="s">
        <v>130</v>
      </c>
      <c r="G180" s="15">
        <v>1</v>
      </c>
      <c r="H180" s="15"/>
    </row>
    <row r="181" spans="1:9" x14ac:dyDescent="0.3">
      <c r="A181" s="11">
        <v>179</v>
      </c>
      <c r="B181" s="24"/>
      <c r="C181" s="14" t="s">
        <v>110</v>
      </c>
      <c r="D181" s="12" t="s">
        <v>72</v>
      </c>
      <c r="E181" s="14" t="s">
        <v>361</v>
      </c>
      <c r="F181" s="14" t="s">
        <v>136</v>
      </c>
      <c r="G181" s="15">
        <v>1</v>
      </c>
      <c r="H181" s="15"/>
    </row>
    <row r="182" spans="1:9" x14ac:dyDescent="0.3">
      <c r="A182" s="14">
        <v>180</v>
      </c>
      <c r="B182" s="24"/>
      <c r="C182" s="14" t="s">
        <v>378</v>
      </c>
      <c r="D182" s="12" t="s">
        <v>72</v>
      </c>
      <c r="E182" s="14" t="s">
        <v>377</v>
      </c>
      <c r="F182" s="14" t="s">
        <v>108</v>
      </c>
      <c r="G182" s="15">
        <v>1</v>
      </c>
      <c r="H182" s="15"/>
    </row>
    <row r="183" spans="1:9" x14ac:dyDescent="0.3">
      <c r="A183" s="11">
        <v>181</v>
      </c>
      <c r="B183" s="24"/>
      <c r="C183" s="14" t="s">
        <v>380</v>
      </c>
      <c r="D183" s="12" t="s">
        <v>72</v>
      </c>
      <c r="E183" s="14" t="s">
        <v>379</v>
      </c>
      <c r="F183" s="14" t="s">
        <v>108</v>
      </c>
      <c r="G183" s="15">
        <v>1</v>
      </c>
      <c r="H183" s="15"/>
    </row>
    <row r="184" spans="1:9" x14ac:dyDescent="0.3">
      <c r="A184" s="14">
        <v>182</v>
      </c>
      <c r="B184" s="24"/>
      <c r="C184" s="14" t="s">
        <v>110</v>
      </c>
      <c r="D184" s="12" t="s">
        <v>72</v>
      </c>
      <c r="E184" s="14" t="s">
        <v>362</v>
      </c>
      <c r="F184" s="14" t="s">
        <v>111</v>
      </c>
      <c r="G184" s="15">
        <v>1</v>
      </c>
      <c r="H184" s="15"/>
    </row>
    <row r="185" spans="1:9" x14ac:dyDescent="0.3">
      <c r="A185" s="11">
        <v>183</v>
      </c>
      <c r="B185" s="24"/>
      <c r="C185" s="14" t="s">
        <v>110</v>
      </c>
      <c r="D185" s="12" t="s">
        <v>72</v>
      </c>
      <c r="E185" s="14" t="s">
        <v>363</v>
      </c>
      <c r="F185" s="14" t="s">
        <v>111</v>
      </c>
      <c r="G185" s="15">
        <v>1</v>
      </c>
      <c r="H185" s="15"/>
    </row>
    <row r="192" spans="1:9" ht="21.75" customHeight="1" x14ac:dyDescent="0.3"/>
    <row r="196" spans="3:6" x14ac:dyDescent="0.3">
      <c r="C196" s="22"/>
      <c r="D196" s="22"/>
      <c r="E196" s="22"/>
      <c r="F196" s="22"/>
    </row>
    <row r="197" spans="3:6" x14ac:dyDescent="0.3">
      <c r="C197" s="20"/>
      <c r="D197" s="20"/>
      <c r="E197" s="20"/>
      <c r="F197" s="20"/>
    </row>
    <row r="198" spans="3:6" x14ac:dyDescent="0.3">
      <c r="C198" s="20"/>
      <c r="D198" s="20"/>
      <c r="E198" s="20"/>
      <c r="F198" s="20"/>
    </row>
    <row r="199" spans="3:6" x14ac:dyDescent="0.3">
      <c r="C199" s="20"/>
      <c r="D199" s="20"/>
      <c r="E199" s="20"/>
      <c r="F199" s="20"/>
    </row>
    <row r="200" spans="3:6" x14ac:dyDescent="0.3">
      <c r="C200" s="20"/>
      <c r="D200" s="20"/>
      <c r="E200" s="20"/>
      <c r="F200" s="20"/>
    </row>
    <row r="201" spans="3:6" x14ac:dyDescent="0.3">
      <c r="C201" s="20"/>
      <c r="D201" s="20"/>
      <c r="E201" s="20"/>
      <c r="F201" s="20"/>
    </row>
    <row r="202" spans="3:6" x14ac:dyDescent="0.3">
      <c r="C202" s="20"/>
      <c r="D202" s="20"/>
      <c r="E202" s="20"/>
      <c r="F202" s="20"/>
    </row>
    <row r="203" spans="3:6" x14ac:dyDescent="0.3">
      <c r="C203" s="20"/>
      <c r="D203" s="20"/>
      <c r="E203" s="20"/>
      <c r="F203" s="20"/>
    </row>
    <row r="204" spans="3:6" x14ac:dyDescent="0.3">
      <c r="C204" s="20"/>
      <c r="D204" s="20"/>
      <c r="E204" s="20"/>
      <c r="F204" s="20"/>
    </row>
    <row r="205" spans="3:6" x14ac:dyDescent="0.3">
      <c r="C205" s="20"/>
      <c r="D205" s="20"/>
      <c r="E205" s="20"/>
      <c r="F205" s="20"/>
    </row>
    <row r="206" spans="3:6" x14ac:dyDescent="0.3">
      <c r="C206" s="20"/>
      <c r="D206" s="20"/>
      <c r="E206" s="20"/>
      <c r="F206" s="20"/>
    </row>
    <row r="207" spans="3:6" x14ac:dyDescent="0.3">
      <c r="C207" s="20"/>
      <c r="D207" s="20"/>
      <c r="E207" s="20"/>
      <c r="F207" s="20"/>
    </row>
    <row r="208" spans="3:6" x14ac:dyDescent="0.3">
      <c r="C208" s="20"/>
      <c r="D208" s="20"/>
      <c r="E208" s="20"/>
      <c r="F208" s="20"/>
    </row>
  </sheetData>
  <mergeCells count="1">
    <mergeCell ref="B1:H1"/>
  </mergeCells>
  <phoneticPr fontId="1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600E9-A884-49DF-9ADE-63351DFF8FA6}">
  <dimension ref="A1:O276"/>
  <sheetViews>
    <sheetView tabSelected="1" zoomScale="130" zoomScaleNormal="130" workbookViewId="0">
      <selection activeCell="R4" sqref="R4"/>
    </sheetView>
  </sheetViews>
  <sheetFormatPr defaultRowHeight="18.75" x14ac:dyDescent="0.45"/>
  <cols>
    <col min="1" max="1" width="3.875" style="183" customWidth="1"/>
    <col min="2" max="2" width="17" style="183" customWidth="1"/>
    <col min="3" max="3" width="6.125" style="183" customWidth="1"/>
    <col min="4" max="4" width="4.25" style="183" customWidth="1"/>
    <col min="5" max="5" width="9.25" style="183" customWidth="1"/>
    <col min="6" max="6" width="3.875" style="183" customWidth="1"/>
    <col min="7" max="12" width="4.375" style="183" customWidth="1"/>
    <col min="13" max="13" width="6.125" style="183" customWidth="1"/>
    <col min="14" max="14" width="9" style="78"/>
    <col min="15" max="236" width="9" style="183"/>
    <col min="237" max="237" width="3.875" style="183" customWidth="1"/>
    <col min="238" max="238" width="13.25" style="183" customWidth="1"/>
    <col min="239" max="239" width="9.25" style="183" customWidth="1"/>
    <col min="240" max="240" width="4.25" style="183" customWidth="1"/>
    <col min="241" max="242" width="3.875" style="183" customWidth="1"/>
    <col min="243" max="243" width="9" style="183"/>
    <col min="244" max="249" width="4.875" style="183" customWidth="1"/>
    <col min="250" max="251" width="7" style="183" customWidth="1"/>
    <col min="252" max="252" width="9" style="183"/>
    <col min="253" max="254" width="7" style="183" customWidth="1"/>
    <col min="255" max="255" width="8.625" style="183" bestFit="1" customWidth="1"/>
    <col min="256" max="260" width="9" style="183"/>
    <col min="261" max="261" width="6.625" style="183" customWidth="1"/>
    <col min="262" max="262" width="12.25" style="183" customWidth="1"/>
    <col min="263" max="263" width="12.625" style="183" customWidth="1"/>
    <col min="264" max="492" width="9" style="183"/>
    <col min="493" max="493" width="3.875" style="183" customWidth="1"/>
    <col min="494" max="494" width="13.25" style="183" customWidth="1"/>
    <col min="495" max="495" width="9.25" style="183" customWidth="1"/>
    <col min="496" max="496" width="4.25" style="183" customWidth="1"/>
    <col min="497" max="498" width="3.875" style="183" customWidth="1"/>
    <col min="499" max="499" width="9" style="183"/>
    <col min="500" max="505" width="4.875" style="183" customWidth="1"/>
    <col min="506" max="507" width="7" style="183" customWidth="1"/>
    <col min="508" max="508" width="9" style="183"/>
    <col min="509" max="510" width="7" style="183" customWidth="1"/>
    <col min="511" max="511" width="8.625" style="183" bestFit="1" customWidth="1"/>
    <col min="512" max="516" width="9" style="183"/>
    <col min="517" max="517" width="6.625" style="183" customWidth="1"/>
    <col min="518" max="518" width="12.25" style="183" customWidth="1"/>
    <col min="519" max="519" width="12.625" style="183" customWidth="1"/>
    <col min="520" max="748" width="9" style="183"/>
    <col min="749" max="749" width="3.875" style="183" customWidth="1"/>
    <col min="750" max="750" width="13.25" style="183" customWidth="1"/>
    <col min="751" max="751" width="9.25" style="183" customWidth="1"/>
    <col min="752" max="752" width="4.25" style="183" customWidth="1"/>
    <col min="753" max="754" width="3.875" style="183" customWidth="1"/>
    <col min="755" max="755" width="9" style="183"/>
    <col min="756" max="761" width="4.875" style="183" customWidth="1"/>
    <col min="762" max="763" width="7" style="183" customWidth="1"/>
    <col min="764" max="764" width="9" style="183"/>
    <col min="765" max="766" width="7" style="183" customWidth="1"/>
    <col min="767" max="767" width="8.625" style="183" bestFit="1" customWidth="1"/>
    <col min="768" max="772" width="9" style="183"/>
    <col min="773" max="773" width="6.625" style="183" customWidth="1"/>
    <col min="774" max="774" width="12.25" style="183" customWidth="1"/>
    <col min="775" max="775" width="12.625" style="183" customWidth="1"/>
    <col min="776" max="1004" width="9" style="183"/>
    <col min="1005" max="1005" width="3.875" style="183" customWidth="1"/>
    <col min="1006" max="1006" width="13.25" style="183" customWidth="1"/>
    <col min="1007" max="1007" width="9.25" style="183" customWidth="1"/>
    <col min="1008" max="1008" width="4.25" style="183" customWidth="1"/>
    <col min="1009" max="1010" width="3.875" style="183" customWidth="1"/>
    <col min="1011" max="1011" width="9" style="183"/>
    <col min="1012" max="1017" width="4.875" style="183" customWidth="1"/>
    <col min="1018" max="1019" width="7" style="183" customWidth="1"/>
    <col min="1020" max="1020" width="9" style="183"/>
    <col min="1021" max="1022" width="7" style="183" customWidth="1"/>
    <col min="1023" max="1023" width="8.625" style="183" bestFit="1" customWidth="1"/>
    <col min="1024" max="1028" width="9" style="183"/>
    <col min="1029" max="1029" width="6.625" style="183" customWidth="1"/>
    <col min="1030" max="1030" width="12.25" style="183" customWidth="1"/>
    <col min="1031" max="1031" width="12.625" style="183" customWidth="1"/>
    <col min="1032" max="1260" width="9" style="183"/>
    <col min="1261" max="1261" width="3.875" style="183" customWidth="1"/>
    <col min="1262" max="1262" width="13.25" style="183" customWidth="1"/>
    <col min="1263" max="1263" width="9.25" style="183" customWidth="1"/>
    <col min="1264" max="1264" width="4.25" style="183" customWidth="1"/>
    <col min="1265" max="1266" width="3.875" style="183" customWidth="1"/>
    <col min="1267" max="1267" width="9" style="183"/>
    <col min="1268" max="1273" width="4.875" style="183" customWidth="1"/>
    <col min="1274" max="1275" width="7" style="183" customWidth="1"/>
    <col min="1276" max="1276" width="9" style="183"/>
    <col min="1277" max="1278" width="7" style="183" customWidth="1"/>
    <col min="1279" max="1279" width="8.625" style="183" bestFit="1" customWidth="1"/>
    <col min="1280" max="1284" width="9" style="183"/>
    <col min="1285" max="1285" width="6.625" style="183" customWidth="1"/>
    <col min="1286" max="1286" width="12.25" style="183" customWidth="1"/>
    <col min="1287" max="1287" width="12.625" style="183" customWidth="1"/>
    <col min="1288" max="1516" width="9" style="183"/>
    <col min="1517" max="1517" width="3.875" style="183" customWidth="1"/>
    <col min="1518" max="1518" width="13.25" style="183" customWidth="1"/>
    <col min="1519" max="1519" width="9.25" style="183" customWidth="1"/>
    <col min="1520" max="1520" width="4.25" style="183" customWidth="1"/>
    <col min="1521" max="1522" width="3.875" style="183" customWidth="1"/>
    <col min="1523" max="1523" width="9" style="183"/>
    <col min="1524" max="1529" width="4.875" style="183" customWidth="1"/>
    <col min="1530" max="1531" width="7" style="183" customWidth="1"/>
    <col min="1532" max="1532" width="9" style="183"/>
    <col min="1533" max="1534" width="7" style="183" customWidth="1"/>
    <col min="1535" max="1535" width="8.625" style="183" bestFit="1" customWidth="1"/>
    <col min="1536" max="1540" width="9" style="183"/>
    <col min="1541" max="1541" width="6.625" style="183" customWidth="1"/>
    <col min="1542" max="1542" width="12.25" style="183" customWidth="1"/>
    <col min="1543" max="1543" width="12.625" style="183" customWidth="1"/>
    <col min="1544" max="1772" width="9" style="183"/>
    <col min="1773" max="1773" width="3.875" style="183" customWidth="1"/>
    <col min="1774" max="1774" width="13.25" style="183" customWidth="1"/>
    <col min="1775" max="1775" width="9.25" style="183" customWidth="1"/>
    <col min="1776" max="1776" width="4.25" style="183" customWidth="1"/>
    <col min="1777" max="1778" width="3.875" style="183" customWidth="1"/>
    <col min="1779" max="1779" width="9" style="183"/>
    <col min="1780" max="1785" width="4.875" style="183" customWidth="1"/>
    <col min="1786" max="1787" width="7" style="183" customWidth="1"/>
    <col min="1788" max="1788" width="9" style="183"/>
    <col min="1789" max="1790" width="7" style="183" customWidth="1"/>
    <col min="1791" max="1791" width="8.625" style="183" bestFit="1" customWidth="1"/>
    <col min="1792" max="1796" width="9" style="183"/>
    <col min="1797" max="1797" width="6.625" style="183" customWidth="1"/>
    <col min="1798" max="1798" width="12.25" style="183" customWidth="1"/>
    <col min="1799" max="1799" width="12.625" style="183" customWidth="1"/>
    <col min="1800" max="2028" width="9" style="183"/>
    <col min="2029" max="2029" width="3.875" style="183" customWidth="1"/>
    <col min="2030" max="2030" width="13.25" style="183" customWidth="1"/>
    <col min="2031" max="2031" width="9.25" style="183" customWidth="1"/>
    <col min="2032" max="2032" width="4.25" style="183" customWidth="1"/>
    <col min="2033" max="2034" width="3.875" style="183" customWidth="1"/>
    <col min="2035" max="2035" width="9" style="183"/>
    <col min="2036" max="2041" width="4.875" style="183" customWidth="1"/>
    <col min="2042" max="2043" width="7" style="183" customWidth="1"/>
    <col min="2044" max="2044" width="9" style="183"/>
    <col min="2045" max="2046" width="7" style="183" customWidth="1"/>
    <col min="2047" max="2047" width="8.625" style="183" bestFit="1" customWidth="1"/>
    <col min="2048" max="2052" width="9" style="183"/>
    <col min="2053" max="2053" width="6.625" style="183" customWidth="1"/>
    <col min="2054" max="2054" width="12.25" style="183" customWidth="1"/>
    <col min="2055" max="2055" width="12.625" style="183" customWidth="1"/>
    <col min="2056" max="2284" width="9" style="183"/>
    <col min="2285" max="2285" width="3.875" style="183" customWidth="1"/>
    <col min="2286" max="2286" width="13.25" style="183" customWidth="1"/>
    <col min="2287" max="2287" width="9.25" style="183" customWidth="1"/>
    <col min="2288" max="2288" width="4.25" style="183" customWidth="1"/>
    <col min="2289" max="2290" width="3.875" style="183" customWidth="1"/>
    <col min="2291" max="2291" width="9" style="183"/>
    <col min="2292" max="2297" width="4.875" style="183" customWidth="1"/>
    <col min="2298" max="2299" width="7" style="183" customWidth="1"/>
    <col min="2300" max="2300" width="9" style="183"/>
    <col min="2301" max="2302" width="7" style="183" customWidth="1"/>
    <col min="2303" max="2303" width="8.625" style="183" bestFit="1" customWidth="1"/>
    <col min="2304" max="2308" width="9" style="183"/>
    <col min="2309" max="2309" width="6.625" style="183" customWidth="1"/>
    <col min="2310" max="2310" width="12.25" style="183" customWidth="1"/>
    <col min="2311" max="2311" width="12.625" style="183" customWidth="1"/>
    <col min="2312" max="2540" width="9" style="183"/>
    <col min="2541" max="2541" width="3.875" style="183" customWidth="1"/>
    <col min="2542" max="2542" width="13.25" style="183" customWidth="1"/>
    <col min="2543" max="2543" width="9.25" style="183" customWidth="1"/>
    <col min="2544" max="2544" width="4.25" style="183" customWidth="1"/>
    <col min="2545" max="2546" width="3.875" style="183" customWidth="1"/>
    <col min="2547" max="2547" width="9" style="183"/>
    <col min="2548" max="2553" width="4.875" style="183" customWidth="1"/>
    <col min="2554" max="2555" width="7" style="183" customWidth="1"/>
    <col min="2556" max="2556" width="9" style="183"/>
    <col min="2557" max="2558" width="7" style="183" customWidth="1"/>
    <col min="2559" max="2559" width="8.625" style="183" bestFit="1" customWidth="1"/>
    <col min="2560" max="2564" width="9" style="183"/>
    <col min="2565" max="2565" width="6.625" style="183" customWidth="1"/>
    <col min="2566" max="2566" width="12.25" style="183" customWidth="1"/>
    <col min="2567" max="2567" width="12.625" style="183" customWidth="1"/>
    <col min="2568" max="2796" width="9" style="183"/>
    <col min="2797" max="2797" width="3.875" style="183" customWidth="1"/>
    <col min="2798" max="2798" width="13.25" style="183" customWidth="1"/>
    <col min="2799" max="2799" width="9.25" style="183" customWidth="1"/>
    <col min="2800" max="2800" width="4.25" style="183" customWidth="1"/>
    <col min="2801" max="2802" width="3.875" style="183" customWidth="1"/>
    <col min="2803" max="2803" width="9" style="183"/>
    <col min="2804" max="2809" width="4.875" style="183" customWidth="1"/>
    <col min="2810" max="2811" width="7" style="183" customWidth="1"/>
    <col min="2812" max="2812" width="9" style="183"/>
    <col min="2813" max="2814" width="7" style="183" customWidth="1"/>
    <col min="2815" max="2815" width="8.625" style="183" bestFit="1" customWidth="1"/>
    <col min="2816" max="2820" width="9" style="183"/>
    <col min="2821" max="2821" width="6.625" style="183" customWidth="1"/>
    <col min="2822" max="2822" width="12.25" style="183" customWidth="1"/>
    <col min="2823" max="2823" width="12.625" style="183" customWidth="1"/>
    <col min="2824" max="3052" width="9" style="183"/>
    <col min="3053" max="3053" width="3.875" style="183" customWidth="1"/>
    <col min="3054" max="3054" width="13.25" style="183" customWidth="1"/>
    <col min="3055" max="3055" width="9.25" style="183" customWidth="1"/>
    <col min="3056" max="3056" width="4.25" style="183" customWidth="1"/>
    <col min="3057" max="3058" width="3.875" style="183" customWidth="1"/>
    <col min="3059" max="3059" width="9" style="183"/>
    <col min="3060" max="3065" width="4.875" style="183" customWidth="1"/>
    <col min="3066" max="3067" width="7" style="183" customWidth="1"/>
    <col min="3068" max="3068" width="9" style="183"/>
    <col min="3069" max="3070" width="7" style="183" customWidth="1"/>
    <col min="3071" max="3071" width="8.625" style="183" bestFit="1" customWidth="1"/>
    <col min="3072" max="3076" width="9" style="183"/>
    <col min="3077" max="3077" width="6.625" style="183" customWidth="1"/>
    <col min="3078" max="3078" width="12.25" style="183" customWidth="1"/>
    <col min="3079" max="3079" width="12.625" style="183" customWidth="1"/>
    <col min="3080" max="3308" width="9" style="183"/>
    <col min="3309" max="3309" width="3.875" style="183" customWidth="1"/>
    <col min="3310" max="3310" width="13.25" style="183" customWidth="1"/>
    <col min="3311" max="3311" width="9.25" style="183" customWidth="1"/>
    <col min="3312" max="3312" width="4.25" style="183" customWidth="1"/>
    <col min="3313" max="3314" width="3.875" style="183" customWidth="1"/>
    <col min="3315" max="3315" width="9" style="183"/>
    <col min="3316" max="3321" width="4.875" style="183" customWidth="1"/>
    <col min="3322" max="3323" width="7" style="183" customWidth="1"/>
    <col min="3324" max="3324" width="9" style="183"/>
    <col min="3325" max="3326" width="7" style="183" customWidth="1"/>
    <col min="3327" max="3327" width="8.625" style="183" bestFit="1" customWidth="1"/>
    <col min="3328" max="3332" width="9" style="183"/>
    <col min="3333" max="3333" width="6.625" style="183" customWidth="1"/>
    <col min="3334" max="3334" width="12.25" style="183" customWidth="1"/>
    <col min="3335" max="3335" width="12.625" style="183" customWidth="1"/>
    <col min="3336" max="3564" width="9" style="183"/>
    <col min="3565" max="3565" width="3.875" style="183" customWidth="1"/>
    <col min="3566" max="3566" width="13.25" style="183" customWidth="1"/>
    <col min="3567" max="3567" width="9.25" style="183" customWidth="1"/>
    <col min="3568" max="3568" width="4.25" style="183" customWidth="1"/>
    <col min="3569" max="3570" width="3.875" style="183" customWidth="1"/>
    <col min="3571" max="3571" width="9" style="183"/>
    <col min="3572" max="3577" width="4.875" style="183" customWidth="1"/>
    <col min="3578" max="3579" width="7" style="183" customWidth="1"/>
    <col min="3580" max="3580" width="9" style="183"/>
    <col min="3581" max="3582" width="7" style="183" customWidth="1"/>
    <col min="3583" max="3583" width="8.625" style="183" bestFit="1" customWidth="1"/>
    <col min="3584" max="3588" width="9" style="183"/>
    <col min="3589" max="3589" width="6.625" style="183" customWidth="1"/>
    <col min="3590" max="3590" width="12.25" style="183" customWidth="1"/>
    <col min="3591" max="3591" width="12.625" style="183" customWidth="1"/>
    <col min="3592" max="3820" width="9" style="183"/>
    <col min="3821" max="3821" width="3.875" style="183" customWidth="1"/>
    <col min="3822" max="3822" width="13.25" style="183" customWidth="1"/>
    <col min="3823" max="3823" width="9.25" style="183" customWidth="1"/>
    <col min="3824" max="3824" width="4.25" style="183" customWidth="1"/>
    <col min="3825" max="3826" width="3.875" style="183" customWidth="1"/>
    <col min="3827" max="3827" width="9" style="183"/>
    <col min="3828" max="3833" width="4.875" style="183" customWidth="1"/>
    <col min="3834" max="3835" width="7" style="183" customWidth="1"/>
    <col min="3836" max="3836" width="9" style="183"/>
    <col min="3837" max="3838" width="7" style="183" customWidth="1"/>
    <col min="3839" max="3839" width="8.625" style="183" bestFit="1" customWidth="1"/>
    <col min="3840" max="3844" width="9" style="183"/>
    <col min="3845" max="3845" width="6.625" style="183" customWidth="1"/>
    <col min="3846" max="3846" width="12.25" style="183" customWidth="1"/>
    <col min="3847" max="3847" width="12.625" style="183" customWidth="1"/>
    <col min="3848" max="4076" width="9" style="183"/>
    <col min="4077" max="4077" width="3.875" style="183" customWidth="1"/>
    <col min="4078" max="4078" width="13.25" style="183" customWidth="1"/>
    <col min="4079" max="4079" width="9.25" style="183" customWidth="1"/>
    <col min="4080" max="4080" width="4.25" style="183" customWidth="1"/>
    <col min="4081" max="4082" width="3.875" style="183" customWidth="1"/>
    <col min="4083" max="4083" width="9" style="183"/>
    <col min="4084" max="4089" width="4.875" style="183" customWidth="1"/>
    <col min="4090" max="4091" width="7" style="183" customWidth="1"/>
    <col min="4092" max="4092" width="9" style="183"/>
    <col min="4093" max="4094" width="7" style="183" customWidth="1"/>
    <col min="4095" max="4095" width="8.625" style="183" bestFit="1" customWidth="1"/>
    <col min="4096" max="4100" width="9" style="183"/>
    <col min="4101" max="4101" width="6.625" style="183" customWidth="1"/>
    <col min="4102" max="4102" width="12.25" style="183" customWidth="1"/>
    <col min="4103" max="4103" width="12.625" style="183" customWidth="1"/>
    <col min="4104" max="4332" width="9" style="183"/>
    <col min="4333" max="4333" width="3.875" style="183" customWidth="1"/>
    <col min="4334" max="4334" width="13.25" style="183" customWidth="1"/>
    <col min="4335" max="4335" width="9.25" style="183" customWidth="1"/>
    <col min="4336" max="4336" width="4.25" style="183" customWidth="1"/>
    <col min="4337" max="4338" width="3.875" style="183" customWidth="1"/>
    <col min="4339" max="4339" width="9" style="183"/>
    <col min="4340" max="4345" width="4.875" style="183" customWidth="1"/>
    <col min="4346" max="4347" width="7" style="183" customWidth="1"/>
    <col min="4348" max="4348" width="9" style="183"/>
    <col min="4349" max="4350" width="7" style="183" customWidth="1"/>
    <col min="4351" max="4351" width="8.625" style="183" bestFit="1" customWidth="1"/>
    <col min="4352" max="4356" width="9" style="183"/>
    <col min="4357" max="4357" width="6.625" style="183" customWidth="1"/>
    <col min="4358" max="4358" width="12.25" style="183" customWidth="1"/>
    <col min="4359" max="4359" width="12.625" style="183" customWidth="1"/>
    <col min="4360" max="4588" width="9" style="183"/>
    <col min="4589" max="4589" width="3.875" style="183" customWidth="1"/>
    <col min="4590" max="4590" width="13.25" style="183" customWidth="1"/>
    <col min="4591" max="4591" width="9.25" style="183" customWidth="1"/>
    <col min="4592" max="4592" width="4.25" style="183" customWidth="1"/>
    <col min="4593" max="4594" width="3.875" style="183" customWidth="1"/>
    <col min="4595" max="4595" width="9" style="183"/>
    <col min="4596" max="4601" width="4.875" style="183" customWidth="1"/>
    <col min="4602" max="4603" width="7" style="183" customWidth="1"/>
    <col min="4604" max="4604" width="9" style="183"/>
    <col min="4605" max="4606" width="7" style="183" customWidth="1"/>
    <col min="4607" max="4607" width="8.625" style="183" bestFit="1" customWidth="1"/>
    <col min="4608" max="4612" width="9" style="183"/>
    <col min="4613" max="4613" width="6.625" style="183" customWidth="1"/>
    <col min="4614" max="4614" width="12.25" style="183" customWidth="1"/>
    <col min="4615" max="4615" width="12.625" style="183" customWidth="1"/>
    <col min="4616" max="4844" width="9" style="183"/>
    <col min="4845" max="4845" width="3.875" style="183" customWidth="1"/>
    <col min="4846" max="4846" width="13.25" style="183" customWidth="1"/>
    <col min="4847" max="4847" width="9.25" style="183" customWidth="1"/>
    <col min="4848" max="4848" width="4.25" style="183" customWidth="1"/>
    <col min="4849" max="4850" width="3.875" style="183" customWidth="1"/>
    <col min="4851" max="4851" width="9" style="183"/>
    <col min="4852" max="4857" width="4.875" style="183" customWidth="1"/>
    <col min="4858" max="4859" width="7" style="183" customWidth="1"/>
    <col min="4860" max="4860" width="9" style="183"/>
    <col min="4861" max="4862" width="7" style="183" customWidth="1"/>
    <col min="4863" max="4863" width="8.625" style="183" bestFit="1" customWidth="1"/>
    <col min="4864" max="4868" width="9" style="183"/>
    <col min="4869" max="4869" width="6.625" style="183" customWidth="1"/>
    <col min="4870" max="4870" width="12.25" style="183" customWidth="1"/>
    <col min="4871" max="4871" width="12.625" style="183" customWidth="1"/>
    <col min="4872" max="5100" width="9" style="183"/>
    <col min="5101" max="5101" width="3.875" style="183" customWidth="1"/>
    <col min="5102" max="5102" width="13.25" style="183" customWidth="1"/>
    <col min="5103" max="5103" width="9.25" style="183" customWidth="1"/>
    <col min="5104" max="5104" width="4.25" style="183" customWidth="1"/>
    <col min="5105" max="5106" width="3.875" style="183" customWidth="1"/>
    <col min="5107" max="5107" width="9" style="183"/>
    <col min="5108" max="5113" width="4.875" style="183" customWidth="1"/>
    <col min="5114" max="5115" width="7" style="183" customWidth="1"/>
    <col min="5116" max="5116" width="9" style="183"/>
    <col min="5117" max="5118" width="7" style="183" customWidth="1"/>
    <col min="5119" max="5119" width="8.625" style="183" bestFit="1" customWidth="1"/>
    <col min="5120" max="5124" width="9" style="183"/>
    <col min="5125" max="5125" width="6.625" style="183" customWidth="1"/>
    <col min="5126" max="5126" width="12.25" style="183" customWidth="1"/>
    <col min="5127" max="5127" width="12.625" style="183" customWidth="1"/>
    <col min="5128" max="5356" width="9" style="183"/>
    <col min="5357" max="5357" width="3.875" style="183" customWidth="1"/>
    <col min="5358" max="5358" width="13.25" style="183" customWidth="1"/>
    <col min="5359" max="5359" width="9.25" style="183" customWidth="1"/>
    <col min="5360" max="5360" width="4.25" style="183" customWidth="1"/>
    <col min="5361" max="5362" width="3.875" style="183" customWidth="1"/>
    <col min="5363" max="5363" width="9" style="183"/>
    <col min="5364" max="5369" width="4.875" style="183" customWidth="1"/>
    <col min="5370" max="5371" width="7" style="183" customWidth="1"/>
    <col min="5372" max="5372" width="9" style="183"/>
    <col min="5373" max="5374" width="7" style="183" customWidth="1"/>
    <col min="5375" max="5375" width="8.625" style="183" bestFit="1" customWidth="1"/>
    <col min="5376" max="5380" width="9" style="183"/>
    <col min="5381" max="5381" width="6.625" style="183" customWidth="1"/>
    <col min="5382" max="5382" width="12.25" style="183" customWidth="1"/>
    <col min="5383" max="5383" width="12.625" style="183" customWidth="1"/>
    <col min="5384" max="5612" width="9" style="183"/>
    <col min="5613" max="5613" width="3.875" style="183" customWidth="1"/>
    <col min="5614" max="5614" width="13.25" style="183" customWidth="1"/>
    <col min="5615" max="5615" width="9.25" style="183" customWidth="1"/>
    <col min="5616" max="5616" width="4.25" style="183" customWidth="1"/>
    <col min="5617" max="5618" width="3.875" style="183" customWidth="1"/>
    <col min="5619" max="5619" width="9" style="183"/>
    <col min="5620" max="5625" width="4.875" style="183" customWidth="1"/>
    <col min="5626" max="5627" width="7" style="183" customWidth="1"/>
    <col min="5628" max="5628" width="9" style="183"/>
    <col min="5629" max="5630" width="7" style="183" customWidth="1"/>
    <col min="5631" max="5631" width="8.625" style="183" bestFit="1" customWidth="1"/>
    <col min="5632" max="5636" width="9" style="183"/>
    <col min="5637" max="5637" width="6.625" style="183" customWidth="1"/>
    <col min="5638" max="5638" width="12.25" style="183" customWidth="1"/>
    <col min="5639" max="5639" width="12.625" style="183" customWidth="1"/>
    <col min="5640" max="5868" width="9" style="183"/>
    <col min="5869" max="5869" width="3.875" style="183" customWidth="1"/>
    <col min="5870" max="5870" width="13.25" style="183" customWidth="1"/>
    <col min="5871" max="5871" width="9.25" style="183" customWidth="1"/>
    <col min="5872" max="5872" width="4.25" style="183" customWidth="1"/>
    <col min="5873" max="5874" width="3.875" style="183" customWidth="1"/>
    <col min="5875" max="5875" width="9" style="183"/>
    <col min="5876" max="5881" width="4.875" style="183" customWidth="1"/>
    <col min="5882" max="5883" width="7" style="183" customWidth="1"/>
    <col min="5884" max="5884" width="9" style="183"/>
    <col min="5885" max="5886" width="7" style="183" customWidth="1"/>
    <col min="5887" max="5887" width="8.625" style="183" bestFit="1" customWidth="1"/>
    <col min="5888" max="5892" width="9" style="183"/>
    <col min="5893" max="5893" width="6.625" style="183" customWidth="1"/>
    <col min="5894" max="5894" width="12.25" style="183" customWidth="1"/>
    <col min="5895" max="5895" width="12.625" style="183" customWidth="1"/>
    <col min="5896" max="6124" width="9" style="183"/>
    <col min="6125" max="6125" width="3.875" style="183" customWidth="1"/>
    <col min="6126" max="6126" width="13.25" style="183" customWidth="1"/>
    <col min="6127" max="6127" width="9.25" style="183" customWidth="1"/>
    <col min="6128" max="6128" width="4.25" style="183" customWidth="1"/>
    <col min="6129" max="6130" width="3.875" style="183" customWidth="1"/>
    <col min="6131" max="6131" width="9" style="183"/>
    <col min="6132" max="6137" width="4.875" style="183" customWidth="1"/>
    <col min="6138" max="6139" width="7" style="183" customWidth="1"/>
    <col min="6140" max="6140" width="9" style="183"/>
    <col min="6141" max="6142" width="7" style="183" customWidth="1"/>
    <col min="6143" max="6143" width="8.625" style="183" bestFit="1" customWidth="1"/>
    <col min="6144" max="6148" width="9" style="183"/>
    <col min="6149" max="6149" width="6.625" style="183" customWidth="1"/>
    <col min="6150" max="6150" width="12.25" style="183" customWidth="1"/>
    <col min="6151" max="6151" width="12.625" style="183" customWidth="1"/>
    <col min="6152" max="6380" width="9" style="183"/>
    <col min="6381" max="6381" width="3.875" style="183" customWidth="1"/>
    <col min="6382" max="6382" width="13.25" style="183" customWidth="1"/>
    <col min="6383" max="6383" width="9.25" style="183" customWidth="1"/>
    <col min="6384" max="6384" width="4.25" style="183" customWidth="1"/>
    <col min="6385" max="6386" width="3.875" style="183" customWidth="1"/>
    <col min="6387" max="6387" width="9" style="183"/>
    <col min="6388" max="6393" width="4.875" style="183" customWidth="1"/>
    <col min="6394" max="6395" width="7" style="183" customWidth="1"/>
    <col min="6396" max="6396" width="9" style="183"/>
    <col min="6397" max="6398" width="7" style="183" customWidth="1"/>
    <col min="6399" max="6399" width="8.625" style="183" bestFit="1" customWidth="1"/>
    <col min="6400" max="6404" width="9" style="183"/>
    <col min="6405" max="6405" width="6.625" style="183" customWidth="1"/>
    <col min="6406" max="6406" width="12.25" style="183" customWidth="1"/>
    <col min="6407" max="6407" width="12.625" style="183" customWidth="1"/>
    <col min="6408" max="6636" width="9" style="183"/>
    <col min="6637" max="6637" width="3.875" style="183" customWidth="1"/>
    <col min="6638" max="6638" width="13.25" style="183" customWidth="1"/>
    <col min="6639" max="6639" width="9.25" style="183" customWidth="1"/>
    <col min="6640" max="6640" width="4.25" style="183" customWidth="1"/>
    <col min="6641" max="6642" width="3.875" style="183" customWidth="1"/>
    <col min="6643" max="6643" width="9" style="183"/>
    <col min="6644" max="6649" width="4.875" style="183" customWidth="1"/>
    <col min="6650" max="6651" width="7" style="183" customWidth="1"/>
    <col min="6652" max="6652" width="9" style="183"/>
    <col min="6653" max="6654" width="7" style="183" customWidth="1"/>
    <col min="6655" max="6655" width="8.625" style="183" bestFit="1" customWidth="1"/>
    <col min="6656" max="6660" width="9" style="183"/>
    <col min="6661" max="6661" width="6.625" style="183" customWidth="1"/>
    <col min="6662" max="6662" width="12.25" style="183" customWidth="1"/>
    <col min="6663" max="6663" width="12.625" style="183" customWidth="1"/>
    <col min="6664" max="6892" width="9" style="183"/>
    <col min="6893" max="6893" width="3.875" style="183" customWidth="1"/>
    <col min="6894" max="6894" width="13.25" style="183" customWidth="1"/>
    <col min="6895" max="6895" width="9.25" style="183" customWidth="1"/>
    <col min="6896" max="6896" width="4.25" style="183" customWidth="1"/>
    <col min="6897" max="6898" width="3.875" style="183" customWidth="1"/>
    <col min="6899" max="6899" width="9" style="183"/>
    <col min="6900" max="6905" width="4.875" style="183" customWidth="1"/>
    <col min="6906" max="6907" width="7" style="183" customWidth="1"/>
    <col min="6908" max="6908" width="9" style="183"/>
    <col min="6909" max="6910" width="7" style="183" customWidth="1"/>
    <col min="6911" max="6911" width="8.625" style="183" bestFit="1" customWidth="1"/>
    <col min="6912" max="6916" width="9" style="183"/>
    <col min="6917" max="6917" width="6.625" style="183" customWidth="1"/>
    <col min="6918" max="6918" width="12.25" style="183" customWidth="1"/>
    <col min="6919" max="6919" width="12.625" style="183" customWidth="1"/>
    <col min="6920" max="7148" width="9" style="183"/>
    <col min="7149" max="7149" width="3.875" style="183" customWidth="1"/>
    <col min="7150" max="7150" width="13.25" style="183" customWidth="1"/>
    <col min="7151" max="7151" width="9.25" style="183" customWidth="1"/>
    <col min="7152" max="7152" width="4.25" style="183" customWidth="1"/>
    <col min="7153" max="7154" width="3.875" style="183" customWidth="1"/>
    <col min="7155" max="7155" width="9" style="183"/>
    <col min="7156" max="7161" width="4.875" style="183" customWidth="1"/>
    <col min="7162" max="7163" width="7" style="183" customWidth="1"/>
    <col min="7164" max="7164" width="9" style="183"/>
    <col min="7165" max="7166" width="7" style="183" customWidth="1"/>
    <col min="7167" max="7167" width="8.625" style="183" bestFit="1" customWidth="1"/>
    <col min="7168" max="7172" width="9" style="183"/>
    <col min="7173" max="7173" width="6.625" style="183" customWidth="1"/>
    <col min="7174" max="7174" width="12.25" style="183" customWidth="1"/>
    <col min="7175" max="7175" width="12.625" style="183" customWidth="1"/>
    <col min="7176" max="7404" width="9" style="183"/>
    <col min="7405" max="7405" width="3.875" style="183" customWidth="1"/>
    <col min="7406" max="7406" width="13.25" style="183" customWidth="1"/>
    <col min="7407" max="7407" width="9.25" style="183" customWidth="1"/>
    <col min="7408" max="7408" width="4.25" style="183" customWidth="1"/>
    <col min="7409" max="7410" width="3.875" style="183" customWidth="1"/>
    <col min="7411" max="7411" width="9" style="183"/>
    <col min="7412" max="7417" width="4.875" style="183" customWidth="1"/>
    <col min="7418" max="7419" width="7" style="183" customWidth="1"/>
    <col min="7420" max="7420" width="9" style="183"/>
    <col min="7421" max="7422" width="7" style="183" customWidth="1"/>
    <col min="7423" max="7423" width="8.625" style="183" bestFit="1" customWidth="1"/>
    <col min="7424" max="7428" width="9" style="183"/>
    <col min="7429" max="7429" width="6.625" style="183" customWidth="1"/>
    <col min="7430" max="7430" width="12.25" style="183" customWidth="1"/>
    <col min="7431" max="7431" width="12.625" style="183" customWidth="1"/>
    <col min="7432" max="7660" width="9" style="183"/>
    <col min="7661" max="7661" width="3.875" style="183" customWidth="1"/>
    <col min="7662" max="7662" width="13.25" style="183" customWidth="1"/>
    <col min="7663" max="7663" width="9.25" style="183" customWidth="1"/>
    <col min="7664" max="7664" width="4.25" style="183" customWidth="1"/>
    <col min="7665" max="7666" width="3.875" style="183" customWidth="1"/>
    <col min="7667" max="7667" width="9" style="183"/>
    <col min="7668" max="7673" width="4.875" style="183" customWidth="1"/>
    <col min="7674" max="7675" width="7" style="183" customWidth="1"/>
    <col min="7676" max="7676" width="9" style="183"/>
    <col min="7677" max="7678" width="7" style="183" customWidth="1"/>
    <col min="7679" max="7679" width="8.625" style="183" bestFit="1" customWidth="1"/>
    <col min="7680" max="7684" width="9" style="183"/>
    <col min="7685" max="7685" width="6.625" style="183" customWidth="1"/>
    <col min="7686" max="7686" width="12.25" style="183" customWidth="1"/>
    <col min="7687" max="7687" width="12.625" style="183" customWidth="1"/>
    <col min="7688" max="7916" width="9" style="183"/>
    <col min="7917" max="7917" width="3.875" style="183" customWidth="1"/>
    <col min="7918" max="7918" width="13.25" style="183" customWidth="1"/>
    <col min="7919" max="7919" width="9.25" style="183" customWidth="1"/>
    <col min="7920" max="7920" width="4.25" style="183" customWidth="1"/>
    <col min="7921" max="7922" width="3.875" style="183" customWidth="1"/>
    <col min="7923" max="7923" width="9" style="183"/>
    <col min="7924" max="7929" width="4.875" style="183" customWidth="1"/>
    <col min="7930" max="7931" width="7" style="183" customWidth="1"/>
    <col min="7932" max="7932" width="9" style="183"/>
    <col min="7933" max="7934" width="7" style="183" customWidth="1"/>
    <col min="7935" max="7935" width="8.625" style="183" bestFit="1" customWidth="1"/>
    <col min="7936" max="7940" width="9" style="183"/>
    <col min="7941" max="7941" width="6.625" style="183" customWidth="1"/>
    <col min="7942" max="7942" width="12.25" style="183" customWidth="1"/>
    <col min="7943" max="7943" width="12.625" style="183" customWidth="1"/>
    <col min="7944" max="8172" width="9" style="183"/>
    <col min="8173" max="8173" width="3.875" style="183" customWidth="1"/>
    <col min="8174" max="8174" width="13.25" style="183" customWidth="1"/>
    <col min="8175" max="8175" width="9.25" style="183" customWidth="1"/>
    <col min="8176" max="8176" width="4.25" style="183" customWidth="1"/>
    <col min="8177" max="8178" width="3.875" style="183" customWidth="1"/>
    <col min="8179" max="8179" width="9" style="183"/>
    <col min="8180" max="8185" width="4.875" style="183" customWidth="1"/>
    <col min="8186" max="8187" width="7" style="183" customWidth="1"/>
    <col min="8188" max="8188" width="9" style="183"/>
    <col min="8189" max="8190" width="7" style="183" customWidth="1"/>
    <col min="8191" max="8191" width="8.625" style="183" bestFit="1" customWidth="1"/>
    <col min="8192" max="8196" width="9" style="183"/>
    <col min="8197" max="8197" width="6.625" style="183" customWidth="1"/>
    <col min="8198" max="8198" width="12.25" style="183" customWidth="1"/>
    <col min="8199" max="8199" width="12.625" style="183" customWidth="1"/>
    <col min="8200" max="8428" width="9" style="183"/>
    <col min="8429" max="8429" width="3.875" style="183" customWidth="1"/>
    <col min="8430" max="8430" width="13.25" style="183" customWidth="1"/>
    <col min="8431" max="8431" width="9.25" style="183" customWidth="1"/>
    <col min="8432" max="8432" width="4.25" style="183" customWidth="1"/>
    <col min="8433" max="8434" width="3.875" style="183" customWidth="1"/>
    <col min="8435" max="8435" width="9" style="183"/>
    <col min="8436" max="8441" width="4.875" style="183" customWidth="1"/>
    <col min="8442" max="8443" width="7" style="183" customWidth="1"/>
    <col min="8444" max="8444" width="9" style="183"/>
    <col min="8445" max="8446" width="7" style="183" customWidth="1"/>
    <col min="8447" max="8447" width="8.625" style="183" bestFit="1" customWidth="1"/>
    <col min="8448" max="8452" width="9" style="183"/>
    <col min="8453" max="8453" width="6.625" style="183" customWidth="1"/>
    <col min="8454" max="8454" width="12.25" style="183" customWidth="1"/>
    <col min="8455" max="8455" width="12.625" style="183" customWidth="1"/>
    <col min="8456" max="8684" width="9" style="183"/>
    <col min="8685" max="8685" width="3.875" style="183" customWidth="1"/>
    <col min="8686" max="8686" width="13.25" style="183" customWidth="1"/>
    <col min="8687" max="8687" width="9.25" style="183" customWidth="1"/>
    <col min="8688" max="8688" width="4.25" style="183" customWidth="1"/>
    <col min="8689" max="8690" width="3.875" style="183" customWidth="1"/>
    <col min="8691" max="8691" width="9" style="183"/>
    <col min="8692" max="8697" width="4.875" style="183" customWidth="1"/>
    <col min="8698" max="8699" width="7" style="183" customWidth="1"/>
    <col min="8700" max="8700" width="9" style="183"/>
    <col min="8701" max="8702" width="7" style="183" customWidth="1"/>
    <col min="8703" max="8703" width="8.625" style="183" bestFit="1" customWidth="1"/>
    <col min="8704" max="8708" width="9" style="183"/>
    <col min="8709" max="8709" width="6.625" style="183" customWidth="1"/>
    <col min="8710" max="8710" width="12.25" style="183" customWidth="1"/>
    <col min="8711" max="8711" width="12.625" style="183" customWidth="1"/>
    <col min="8712" max="8940" width="9" style="183"/>
    <col min="8941" max="8941" width="3.875" style="183" customWidth="1"/>
    <col min="8942" max="8942" width="13.25" style="183" customWidth="1"/>
    <col min="8943" max="8943" width="9.25" style="183" customWidth="1"/>
    <col min="8944" max="8944" width="4.25" style="183" customWidth="1"/>
    <col min="8945" max="8946" width="3.875" style="183" customWidth="1"/>
    <col min="8947" max="8947" width="9" style="183"/>
    <col min="8948" max="8953" width="4.875" style="183" customWidth="1"/>
    <col min="8954" max="8955" width="7" style="183" customWidth="1"/>
    <col min="8956" max="8956" width="9" style="183"/>
    <col min="8957" max="8958" width="7" style="183" customWidth="1"/>
    <col min="8959" max="8959" width="8.625" style="183" bestFit="1" customWidth="1"/>
    <col min="8960" max="8964" width="9" style="183"/>
    <col min="8965" max="8965" width="6.625" style="183" customWidth="1"/>
    <col min="8966" max="8966" width="12.25" style="183" customWidth="1"/>
    <col min="8967" max="8967" width="12.625" style="183" customWidth="1"/>
    <col min="8968" max="9196" width="9" style="183"/>
    <col min="9197" max="9197" width="3.875" style="183" customWidth="1"/>
    <col min="9198" max="9198" width="13.25" style="183" customWidth="1"/>
    <col min="9199" max="9199" width="9.25" style="183" customWidth="1"/>
    <col min="9200" max="9200" width="4.25" style="183" customWidth="1"/>
    <col min="9201" max="9202" width="3.875" style="183" customWidth="1"/>
    <col min="9203" max="9203" width="9" style="183"/>
    <col min="9204" max="9209" width="4.875" style="183" customWidth="1"/>
    <col min="9210" max="9211" width="7" style="183" customWidth="1"/>
    <col min="9212" max="9212" width="9" style="183"/>
    <col min="9213" max="9214" width="7" style="183" customWidth="1"/>
    <col min="9215" max="9215" width="8.625" style="183" bestFit="1" customWidth="1"/>
    <col min="9216" max="9220" width="9" style="183"/>
    <col min="9221" max="9221" width="6.625" style="183" customWidth="1"/>
    <col min="9222" max="9222" width="12.25" style="183" customWidth="1"/>
    <col min="9223" max="9223" width="12.625" style="183" customWidth="1"/>
    <col min="9224" max="9452" width="9" style="183"/>
    <col min="9453" max="9453" width="3.875" style="183" customWidth="1"/>
    <col min="9454" max="9454" width="13.25" style="183" customWidth="1"/>
    <col min="9455" max="9455" width="9.25" style="183" customWidth="1"/>
    <col min="9456" max="9456" width="4.25" style="183" customWidth="1"/>
    <col min="9457" max="9458" width="3.875" style="183" customWidth="1"/>
    <col min="9459" max="9459" width="9" style="183"/>
    <col min="9460" max="9465" width="4.875" style="183" customWidth="1"/>
    <col min="9466" max="9467" width="7" style="183" customWidth="1"/>
    <col min="9468" max="9468" width="9" style="183"/>
    <col min="9469" max="9470" width="7" style="183" customWidth="1"/>
    <col min="9471" max="9471" width="8.625" style="183" bestFit="1" customWidth="1"/>
    <col min="9472" max="9476" width="9" style="183"/>
    <col min="9477" max="9477" width="6.625" style="183" customWidth="1"/>
    <col min="9478" max="9478" width="12.25" style="183" customWidth="1"/>
    <col min="9479" max="9479" width="12.625" style="183" customWidth="1"/>
    <col min="9480" max="9708" width="9" style="183"/>
    <col min="9709" max="9709" width="3.875" style="183" customWidth="1"/>
    <col min="9710" max="9710" width="13.25" style="183" customWidth="1"/>
    <col min="9711" max="9711" width="9.25" style="183" customWidth="1"/>
    <col min="9712" max="9712" width="4.25" style="183" customWidth="1"/>
    <col min="9713" max="9714" width="3.875" style="183" customWidth="1"/>
    <col min="9715" max="9715" width="9" style="183"/>
    <col min="9716" max="9721" width="4.875" style="183" customWidth="1"/>
    <col min="9722" max="9723" width="7" style="183" customWidth="1"/>
    <col min="9724" max="9724" width="9" style="183"/>
    <col min="9725" max="9726" width="7" style="183" customWidth="1"/>
    <col min="9727" max="9727" width="8.625" style="183" bestFit="1" customWidth="1"/>
    <col min="9728" max="9732" width="9" style="183"/>
    <col min="9733" max="9733" width="6.625" style="183" customWidth="1"/>
    <col min="9734" max="9734" width="12.25" style="183" customWidth="1"/>
    <col min="9735" max="9735" width="12.625" style="183" customWidth="1"/>
    <col min="9736" max="9964" width="9" style="183"/>
    <col min="9965" max="9965" width="3.875" style="183" customWidth="1"/>
    <col min="9966" max="9966" width="13.25" style="183" customWidth="1"/>
    <col min="9967" max="9967" width="9.25" style="183" customWidth="1"/>
    <col min="9968" max="9968" width="4.25" style="183" customWidth="1"/>
    <col min="9969" max="9970" width="3.875" style="183" customWidth="1"/>
    <col min="9971" max="9971" width="9" style="183"/>
    <col min="9972" max="9977" width="4.875" style="183" customWidth="1"/>
    <col min="9978" max="9979" width="7" style="183" customWidth="1"/>
    <col min="9980" max="9980" width="9" style="183"/>
    <col min="9981" max="9982" width="7" style="183" customWidth="1"/>
    <col min="9983" max="9983" width="8.625" style="183" bestFit="1" customWidth="1"/>
    <col min="9984" max="9988" width="9" style="183"/>
    <col min="9989" max="9989" width="6.625" style="183" customWidth="1"/>
    <col min="9990" max="9990" width="12.25" style="183" customWidth="1"/>
    <col min="9991" max="9991" width="12.625" style="183" customWidth="1"/>
    <col min="9992" max="10220" width="9" style="183"/>
    <col min="10221" max="10221" width="3.875" style="183" customWidth="1"/>
    <col min="10222" max="10222" width="13.25" style="183" customWidth="1"/>
    <col min="10223" max="10223" width="9.25" style="183" customWidth="1"/>
    <col min="10224" max="10224" width="4.25" style="183" customWidth="1"/>
    <col min="10225" max="10226" width="3.875" style="183" customWidth="1"/>
    <col min="10227" max="10227" width="9" style="183"/>
    <col min="10228" max="10233" width="4.875" style="183" customWidth="1"/>
    <col min="10234" max="10235" width="7" style="183" customWidth="1"/>
    <col min="10236" max="10236" width="9" style="183"/>
    <col min="10237" max="10238" width="7" style="183" customWidth="1"/>
    <col min="10239" max="10239" width="8.625" style="183" bestFit="1" customWidth="1"/>
    <col min="10240" max="10244" width="9" style="183"/>
    <col min="10245" max="10245" width="6.625" style="183" customWidth="1"/>
    <col min="10246" max="10246" width="12.25" style="183" customWidth="1"/>
    <col min="10247" max="10247" width="12.625" style="183" customWidth="1"/>
    <col min="10248" max="10476" width="9" style="183"/>
    <col min="10477" max="10477" width="3.875" style="183" customWidth="1"/>
    <col min="10478" max="10478" width="13.25" style="183" customWidth="1"/>
    <col min="10479" max="10479" width="9.25" style="183" customWidth="1"/>
    <col min="10480" max="10480" width="4.25" style="183" customWidth="1"/>
    <col min="10481" max="10482" width="3.875" style="183" customWidth="1"/>
    <col min="10483" max="10483" width="9" style="183"/>
    <col min="10484" max="10489" width="4.875" style="183" customWidth="1"/>
    <col min="10490" max="10491" width="7" style="183" customWidth="1"/>
    <col min="10492" max="10492" width="9" style="183"/>
    <col min="10493" max="10494" width="7" style="183" customWidth="1"/>
    <col min="10495" max="10495" width="8.625" style="183" bestFit="1" customWidth="1"/>
    <col min="10496" max="10500" width="9" style="183"/>
    <col min="10501" max="10501" width="6.625" style="183" customWidth="1"/>
    <col min="10502" max="10502" width="12.25" style="183" customWidth="1"/>
    <col min="10503" max="10503" width="12.625" style="183" customWidth="1"/>
    <col min="10504" max="10732" width="9" style="183"/>
    <col min="10733" max="10733" width="3.875" style="183" customWidth="1"/>
    <col min="10734" max="10734" width="13.25" style="183" customWidth="1"/>
    <col min="10735" max="10735" width="9.25" style="183" customWidth="1"/>
    <col min="10736" max="10736" width="4.25" style="183" customWidth="1"/>
    <col min="10737" max="10738" width="3.875" style="183" customWidth="1"/>
    <col min="10739" max="10739" width="9" style="183"/>
    <col min="10740" max="10745" width="4.875" style="183" customWidth="1"/>
    <col min="10746" max="10747" width="7" style="183" customWidth="1"/>
    <col min="10748" max="10748" width="9" style="183"/>
    <col min="10749" max="10750" width="7" style="183" customWidth="1"/>
    <col min="10751" max="10751" width="8.625" style="183" bestFit="1" customWidth="1"/>
    <col min="10752" max="10756" width="9" style="183"/>
    <col min="10757" max="10757" width="6.625" style="183" customWidth="1"/>
    <col min="10758" max="10758" width="12.25" style="183" customWidth="1"/>
    <col min="10759" max="10759" width="12.625" style="183" customWidth="1"/>
    <col min="10760" max="10988" width="9" style="183"/>
    <col min="10989" max="10989" width="3.875" style="183" customWidth="1"/>
    <col min="10990" max="10990" width="13.25" style="183" customWidth="1"/>
    <col min="10991" max="10991" width="9.25" style="183" customWidth="1"/>
    <col min="10992" max="10992" width="4.25" style="183" customWidth="1"/>
    <col min="10993" max="10994" width="3.875" style="183" customWidth="1"/>
    <col min="10995" max="10995" width="9" style="183"/>
    <col min="10996" max="11001" width="4.875" style="183" customWidth="1"/>
    <col min="11002" max="11003" width="7" style="183" customWidth="1"/>
    <col min="11004" max="11004" width="9" style="183"/>
    <col min="11005" max="11006" width="7" style="183" customWidth="1"/>
    <col min="11007" max="11007" width="8.625" style="183" bestFit="1" customWidth="1"/>
    <col min="11008" max="11012" width="9" style="183"/>
    <col min="11013" max="11013" width="6.625" style="183" customWidth="1"/>
    <col min="11014" max="11014" width="12.25" style="183" customWidth="1"/>
    <col min="11015" max="11015" width="12.625" style="183" customWidth="1"/>
    <col min="11016" max="11244" width="9" style="183"/>
    <col min="11245" max="11245" width="3.875" style="183" customWidth="1"/>
    <col min="11246" max="11246" width="13.25" style="183" customWidth="1"/>
    <col min="11247" max="11247" width="9.25" style="183" customWidth="1"/>
    <col min="11248" max="11248" width="4.25" style="183" customWidth="1"/>
    <col min="11249" max="11250" width="3.875" style="183" customWidth="1"/>
    <col min="11251" max="11251" width="9" style="183"/>
    <col min="11252" max="11257" width="4.875" style="183" customWidth="1"/>
    <col min="11258" max="11259" width="7" style="183" customWidth="1"/>
    <col min="11260" max="11260" width="9" style="183"/>
    <col min="11261" max="11262" width="7" style="183" customWidth="1"/>
    <col min="11263" max="11263" width="8.625" style="183" bestFit="1" customWidth="1"/>
    <col min="11264" max="11268" width="9" style="183"/>
    <col min="11269" max="11269" width="6.625" style="183" customWidth="1"/>
    <col min="11270" max="11270" width="12.25" style="183" customWidth="1"/>
    <col min="11271" max="11271" width="12.625" style="183" customWidth="1"/>
    <col min="11272" max="11500" width="9" style="183"/>
    <col min="11501" max="11501" width="3.875" style="183" customWidth="1"/>
    <col min="11502" max="11502" width="13.25" style="183" customWidth="1"/>
    <col min="11503" max="11503" width="9.25" style="183" customWidth="1"/>
    <col min="11504" max="11504" width="4.25" style="183" customWidth="1"/>
    <col min="11505" max="11506" width="3.875" style="183" customWidth="1"/>
    <col min="11507" max="11507" width="9" style="183"/>
    <col min="11508" max="11513" width="4.875" style="183" customWidth="1"/>
    <col min="11514" max="11515" width="7" style="183" customWidth="1"/>
    <col min="11516" max="11516" width="9" style="183"/>
    <col min="11517" max="11518" width="7" style="183" customWidth="1"/>
    <col min="11519" max="11519" width="8.625" style="183" bestFit="1" customWidth="1"/>
    <col min="11520" max="11524" width="9" style="183"/>
    <col min="11525" max="11525" width="6.625" style="183" customWidth="1"/>
    <col min="11526" max="11526" width="12.25" style="183" customWidth="1"/>
    <col min="11527" max="11527" width="12.625" style="183" customWidth="1"/>
    <col min="11528" max="11756" width="9" style="183"/>
    <col min="11757" max="11757" width="3.875" style="183" customWidth="1"/>
    <col min="11758" max="11758" width="13.25" style="183" customWidth="1"/>
    <col min="11759" max="11759" width="9.25" style="183" customWidth="1"/>
    <col min="11760" max="11760" width="4.25" style="183" customWidth="1"/>
    <col min="11761" max="11762" width="3.875" style="183" customWidth="1"/>
    <col min="11763" max="11763" width="9" style="183"/>
    <col min="11764" max="11769" width="4.875" style="183" customWidth="1"/>
    <col min="11770" max="11771" width="7" style="183" customWidth="1"/>
    <col min="11772" max="11772" width="9" style="183"/>
    <col min="11773" max="11774" width="7" style="183" customWidth="1"/>
    <col min="11775" max="11775" width="8.625" style="183" bestFit="1" customWidth="1"/>
    <col min="11776" max="11780" width="9" style="183"/>
    <col min="11781" max="11781" width="6.625" style="183" customWidth="1"/>
    <col min="11782" max="11782" width="12.25" style="183" customWidth="1"/>
    <col min="11783" max="11783" width="12.625" style="183" customWidth="1"/>
    <col min="11784" max="12012" width="9" style="183"/>
    <col min="12013" max="12013" width="3.875" style="183" customWidth="1"/>
    <col min="12014" max="12014" width="13.25" style="183" customWidth="1"/>
    <col min="12015" max="12015" width="9.25" style="183" customWidth="1"/>
    <col min="12016" max="12016" width="4.25" style="183" customWidth="1"/>
    <col min="12017" max="12018" width="3.875" style="183" customWidth="1"/>
    <col min="12019" max="12019" width="9" style="183"/>
    <col min="12020" max="12025" width="4.875" style="183" customWidth="1"/>
    <col min="12026" max="12027" width="7" style="183" customWidth="1"/>
    <col min="12028" max="12028" width="9" style="183"/>
    <col min="12029" max="12030" width="7" style="183" customWidth="1"/>
    <col min="12031" max="12031" width="8.625" style="183" bestFit="1" customWidth="1"/>
    <col min="12032" max="12036" width="9" style="183"/>
    <col min="12037" max="12037" width="6.625" style="183" customWidth="1"/>
    <col min="12038" max="12038" width="12.25" style="183" customWidth="1"/>
    <col min="12039" max="12039" width="12.625" style="183" customWidth="1"/>
    <col min="12040" max="12268" width="9" style="183"/>
    <col min="12269" max="12269" width="3.875" style="183" customWidth="1"/>
    <col min="12270" max="12270" width="13.25" style="183" customWidth="1"/>
    <col min="12271" max="12271" width="9.25" style="183" customWidth="1"/>
    <col min="12272" max="12272" width="4.25" style="183" customWidth="1"/>
    <col min="12273" max="12274" width="3.875" style="183" customWidth="1"/>
    <col min="12275" max="12275" width="9" style="183"/>
    <col min="12276" max="12281" width="4.875" style="183" customWidth="1"/>
    <col min="12282" max="12283" width="7" style="183" customWidth="1"/>
    <col min="12284" max="12284" width="9" style="183"/>
    <col min="12285" max="12286" width="7" style="183" customWidth="1"/>
    <col min="12287" max="12287" width="8.625" style="183" bestFit="1" customWidth="1"/>
    <col min="12288" max="12292" width="9" style="183"/>
    <col min="12293" max="12293" width="6.625" style="183" customWidth="1"/>
    <col min="12294" max="12294" width="12.25" style="183" customWidth="1"/>
    <col min="12295" max="12295" width="12.625" style="183" customWidth="1"/>
    <col min="12296" max="12524" width="9" style="183"/>
    <col min="12525" max="12525" width="3.875" style="183" customWidth="1"/>
    <col min="12526" max="12526" width="13.25" style="183" customWidth="1"/>
    <col min="12527" max="12527" width="9.25" style="183" customWidth="1"/>
    <col min="12528" max="12528" width="4.25" style="183" customWidth="1"/>
    <col min="12529" max="12530" width="3.875" style="183" customWidth="1"/>
    <col min="12531" max="12531" width="9" style="183"/>
    <col min="12532" max="12537" width="4.875" style="183" customWidth="1"/>
    <col min="12538" max="12539" width="7" style="183" customWidth="1"/>
    <col min="12540" max="12540" width="9" style="183"/>
    <col min="12541" max="12542" width="7" style="183" customWidth="1"/>
    <col min="12543" max="12543" width="8.625" style="183" bestFit="1" customWidth="1"/>
    <col min="12544" max="12548" width="9" style="183"/>
    <col min="12549" max="12549" width="6.625" style="183" customWidth="1"/>
    <col min="12550" max="12550" width="12.25" style="183" customWidth="1"/>
    <col min="12551" max="12551" width="12.625" style="183" customWidth="1"/>
    <col min="12552" max="12780" width="9" style="183"/>
    <col min="12781" max="12781" width="3.875" style="183" customWidth="1"/>
    <col min="12782" max="12782" width="13.25" style="183" customWidth="1"/>
    <col min="12783" max="12783" width="9.25" style="183" customWidth="1"/>
    <col min="12784" max="12784" width="4.25" style="183" customWidth="1"/>
    <col min="12785" max="12786" width="3.875" style="183" customWidth="1"/>
    <col min="12787" max="12787" width="9" style="183"/>
    <col min="12788" max="12793" width="4.875" style="183" customWidth="1"/>
    <col min="12794" max="12795" width="7" style="183" customWidth="1"/>
    <col min="12796" max="12796" width="9" style="183"/>
    <col min="12797" max="12798" width="7" style="183" customWidth="1"/>
    <col min="12799" max="12799" width="8.625" style="183" bestFit="1" customWidth="1"/>
    <col min="12800" max="12804" width="9" style="183"/>
    <col min="12805" max="12805" width="6.625" style="183" customWidth="1"/>
    <col min="12806" max="12806" width="12.25" style="183" customWidth="1"/>
    <col min="12807" max="12807" width="12.625" style="183" customWidth="1"/>
    <col min="12808" max="13036" width="9" style="183"/>
    <col min="13037" max="13037" width="3.875" style="183" customWidth="1"/>
    <col min="13038" max="13038" width="13.25" style="183" customWidth="1"/>
    <col min="13039" max="13039" width="9.25" style="183" customWidth="1"/>
    <col min="13040" max="13040" width="4.25" style="183" customWidth="1"/>
    <col min="13041" max="13042" width="3.875" style="183" customWidth="1"/>
    <col min="13043" max="13043" width="9" style="183"/>
    <col min="13044" max="13049" width="4.875" style="183" customWidth="1"/>
    <col min="13050" max="13051" width="7" style="183" customWidth="1"/>
    <col min="13052" max="13052" width="9" style="183"/>
    <col min="13053" max="13054" width="7" style="183" customWidth="1"/>
    <col min="13055" max="13055" width="8.625" style="183" bestFit="1" customWidth="1"/>
    <col min="13056" max="13060" width="9" style="183"/>
    <col min="13061" max="13061" width="6.625" style="183" customWidth="1"/>
    <col min="13062" max="13062" width="12.25" style="183" customWidth="1"/>
    <col min="13063" max="13063" width="12.625" style="183" customWidth="1"/>
    <col min="13064" max="13292" width="9" style="183"/>
    <col min="13293" max="13293" width="3.875" style="183" customWidth="1"/>
    <col min="13294" max="13294" width="13.25" style="183" customWidth="1"/>
    <col min="13295" max="13295" width="9.25" style="183" customWidth="1"/>
    <col min="13296" max="13296" width="4.25" style="183" customWidth="1"/>
    <col min="13297" max="13298" width="3.875" style="183" customWidth="1"/>
    <col min="13299" max="13299" width="9" style="183"/>
    <col min="13300" max="13305" width="4.875" style="183" customWidth="1"/>
    <col min="13306" max="13307" width="7" style="183" customWidth="1"/>
    <col min="13308" max="13308" width="9" style="183"/>
    <col min="13309" max="13310" width="7" style="183" customWidth="1"/>
    <col min="13311" max="13311" width="8.625" style="183" bestFit="1" customWidth="1"/>
    <col min="13312" max="13316" width="9" style="183"/>
    <col min="13317" max="13317" width="6.625" style="183" customWidth="1"/>
    <col min="13318" max="13318" width="12.25" style="183" customWidth="1"/>
    <col min="13319" max="13319" width="12.625" style="183" customWidth="1"/>
    <col min="13320" max="13548" width="9" style="183"/>
    <col min="13549" max="13549" width="3.875" style="183" customWidth="1"/>
    <col min="13550" max="13550" width="13.25" style="183" customWidth="1"/>
    <col min="13551" max="13551" width="9.25" style="183" customWidth="1"/>
    <col min="13552" max="13552" width="4.25" style="183" customWidth="1"/>
    <col min="13553" max="13554" width="3.875" style="183" customWidth="1"/>
    <col min="13555" max="13555" width="9" style="183"/>
    <col min="13556" max="13561" width="4.875" style="183" customWidth="1"/>
    <col min="13562" max="13563" width="7" style="183" customWidth="1"/>
    <col min="13564" max="13564" width="9" style="183"/>
    <col min="13565" max="13566" width="7" style="183" customWidth="1"/>
    <col min="13567" max="13567" width="8.625" style="183" bestFit="1" customWidth="1"/>
    <col min="13568" max="13572" width="9" style="183"/>
    <col min="13573" max="13573" width="6.625" style="183" customWidth="1"/>
    <col min="13574" max="13574" width="12.25" style="183" customWidth="1"/>
    <col min="13575" max="13575" width="12.625" style="183" customWidth="1"/>
    <col min="13576" max="13804" width="9" style="183"/>
    <col min="13805" max="13805" width="3.875" style="183" customWidth="1"/>
    <col min="13806" max="13806" width="13.25" style="183" customWidth="1"/>
    <col min="13807" max="13807" width="9.25" style="183" customWidth="1"/>
    <col min="13808" max="13808" width="4.25" style="183" customWidth="1"/>
    <col min="13809" max="13810" width="3.875" style="183" customWidth="1"/>
    <col min="13811" max="13811" width="9" style="183"/>
    <col min="13812" max="13817" width="4.875" style="183" customWidth="1"/>
    <col min="13818" max="13819" width="7" style="183" customWidth="1"/>
    <col min="13820" max="13820" width="9" style="183"/>
    <col min="13821" max="13822" width="7" style="183" customWidth="1"/>
    <col min="13823" max="13823" width="8.625" style="183" bestFit="1" customWidth="1"/>
    <col min="13824" max="13828" width="9" style="183"/>
    <col min="13829" max="13829" width="6.625" style="183" customWidth="1"/>
    <col min="13830" max="13830" width="12.25" style="183" customWidth="1"/>
    <col min="13831" max="13831" width="12.625" style="183" customWidth="1"/>
    <col min="13832" max="14060" width="9" style="183"/>
    <col min="14061" max="14061" width="3.875" style="183" customWidth="1"/>
    <col min="14062" max="14062" width="13.25" style="183" customWidth="1"/>
    <col min="14063" max="14063" width="9.25" style="183" customWidth="1"/>
    <col min="14064" max="14064" width="4.25" style="183" customWidth="1"/>
    <col min="14065" max="14066" width="3.875" style="183" customWidth="1"/>
    <col min="14067" max="14067" width="9" style="183"/>
    <col min="14068" max="14073" width="4.875" style="183" customWidth="1"/>
    <col min="14074" max="14075" width="7" style="183" customWidth="1"/>
    <col min="14076" max="14076" width="9" style="183"/>
    <col min="14077" max="14078" width="7" style="183" customWidth="1"/>
    <col min="14079" max="14079" width="8.625" style="183" bestFit="1" customWidth="1"/>
    <col min="14080" max="14084" width="9" style="183"/>
    <col min="14085" max="14085" width="6.625" style="183" customWidth="1"/>
    <col min="14086" max="14086" width="12.25" style="183" customWidth="1"/>
    <col min="14087" max="14087" width="12.625" style="183" customWidth="1"/>
    <col min="14088" max="14316" width="9" style="183"/>
    <col min="14317" max="14317" width="3.875" style="183" customWidth="1"/>
    <col min="14318" max="14318" width="13.25" style="183" customWidth="1"/>
    <col min="14319" max="14319" width="9.25" style="183" customWidth="1"/>
    <col min="14320" max="14320" width="4.25" style="183" customWidth="1"/>
    <col min="14321" max="14322" width="3.875" style="183" customWidth="1"/>
    <col min="14323" max="14323" width="9" style="183"/>
    <col min="14324" max="14329" width="4.875" style="183" customWidth="1"/>
    <col min="14330" max="14331" width="7" style="183" customWidth="1"/>
    <col min="14332" max="14332" width="9" style="183"/>
    <col min="14333" max="14334" width="7" style="183" customWidth="1"/>
    <col min="14335" max="14335" width="8.625" style="183" bestFit="1" customWidth="1"/>
    <col min="14336" max="14340" width="9" style="183"/>
    <col min="14341" max="14341" width="6.625" style="183" customWidth="1"/>
    <col min="14342" max="14342" width="12.25" style="183" customWidth="1"/>
    <col min="14343" max="14343" width="12.625" style="183" customWidth="1"/>
    <col min="14344" max="14572" width="9" style="183"/>
    <col min="14573" max="14573" width="3.875" style="183" customWidth="1"/>
    <col min="14574" max="14574" width="13.25" style="183" customWidth="1"/>
    <col min="14575" max="14575" width="9.25" style="183" customWidth="1"/>
    <col min="14576" max="14576" width="4.25" style="183" customWidth="1"/>
    <col min="14577" max="14578" width="3.875" style="183" customWidth="1"/>
    <col min="14579" max="14579" width="9" style="183"/>
    <col min="14580" max="14585" width="4.875" style="183" customWidth="1"/>
    <col min="14586" max="14587" width="7" style="183" customWidth="1"/>
    <col min="14588" max="14588" width="9" style="183"/>
    <col min="14589" max="14590" width="7" style="183" customWidth="1"/>
    <col min="14591" max="14591" width="8.625" style="183" bestFit="1" customWidth="1"/>
    <col min="14592" max="14596" width="9" style="183"/>
    <col min="14597" max="14597" width="6.625" style="183" customWidth="1"/>
    <col min="14598" max="14598" width="12.25" style="183" customWidth="1"/>
    <col min="14599" max="14599" width="12.625" style="183" customWidth="1"/>
    <col min="14600" max="14828" width="9" style="183"/>
    <col min="14829" max="14829" width="3.875" style="183" customWidth="1"/>
    <col min="14830" max="14830" width="13.25" style="183" customWidth="1"/>
    <col min="14831" max="14831" width="9.25" style="183" customWidth="1"/>
    <col min="14832" max="14832" width="4.25" style="183" customWidth="1"/>
    <col min="14833" max="14834" width="3.875" style="183" customWidth="1"/>
    <col min="14835" max="14835" width="9" style="183"/>
    <col min="14836" max="14841" width="4.875" style="183" customWidth="1"/>
    <col min="14842" max="14843" width="7" style="183" customWidth="1"/>
    <col min="14844" max="14844" width="9" style="183"/>
    <col min="14845" max="14846" width="7" style="183" customWidth="1"/>
    <col min="14847" max="14847" width="8.625" style="183" bestFit="1" customWidth="1"/>
    <col min="14848" max="14852" width="9" style="183"/>
    <col min="14853" max="14853" width="6.625" style="183" customWidth="1"/>
    <col min="14854" max="14854" width="12.25" style="183" customWidth="1"/>
    <col min="14855" max="14855" width="12.625" style="183" customWidth="1"/>
    <col min="14856" max="15084" width="9" style="183"/>
    <col min="15085" max="15085" width="3.875" style="183" customWidth="1"/>
    <col min="15086" max="15086" width="13.25" style="183" customWidth="1"/>
    <col min="15087" max="15087" width="9.25" style="183" customWidth="1"/>
    <col min="15088" max="15088" width="4.25" style="183" customWidth="1"/>
    <col min="15089" max="15090" width="3.875" style="183" customWidth="1"/>
    <col min="15091" max="15091" width="9" style="183"/>
    <col min="15092" max="15097" width="4.875" style="183" customWidth="1"/>
    <col min="15098" max="15099" width="7" style="183" customWidth="1"/>
    <col min="15100" max="15100" width="9" style="183"/>
    <col min="15101" max="15102" width="7" style="183" customWidth="1"/>
    <col min="15103" max="15103" width="8.625" style="183" bestFit="1" customWidth="1"/>
    <col min="15104" max="15108" width="9" style="183"/>
    <col min="15109" max="15109" width="6.625" style="183" customWidth="1"/>
    <col min="15110" max="15110" width="12.25" style="183" customWidth="1"/>
    <col min="15111" max="15111" width="12.625" style="183" customWidth="1"/>
    <col min="15112" max="15340" width="9" style="183"/>
    <col min="15341" max="15341" width="3.875" style="183" customWidth="1"/>
    <col min="15342" max="15342" width="13.25" style="183" customWidth="1"/>
    <col min="15343" max="15343" width="9.25" style="183" customWidth="1"/>
    <col min="15344" max="15344" width="4.25" style="183" customWidth="1"/>
    <col min="15345" max="15346" width="3.875" style="183" customWidth="1"/>
    <col min="15347" max="15347" width="9" style="183"/>
    <col min="15348" max="15353" width="4.875" style="183" customWidth="1"/>
    <col min="15354" max="15355" width="7" style="183" customWidth="1"/>
    <col min="15356" max="15356" width="9" style="183"/>
    <col min="15357" max="15358" width="7" style="183" customWidth="1"/>
    <col min="15359" max="15359" width="8.625" style="183" bestFit="1" customWidth="1"/>
    <col min="15360" max="15364" width="9" style="183"/>
    <col min="15365" max="15365" width="6.625" style="183" customWidth="1"/>
    <col min="15366" max="15366" width="12.25" style="183" customWidth="1"/>
    <col min="15367" max="15367" width="12.625" style="183" customWidth="1"/>
    <col min="15368" max="15596" width="9" style="183"/>
    <col min="15597" max="15597" width="3.875" style="183" customWidth="1"/>
    <col min="15598" max="15598" width="13.25" style="183" customWidth="1"/>
    <col min="15599" max="15599" width="9.25" style="183" customWidth="1"/>
    <col min="15600" max="15600" width="4.25" style="183" customWidth="1"/>
    <col min="15601" max="15602" width="3.875" style="183" customWidth="1"/>
    <col min="15603" max="15603" width="9" style="183"/>
    <col min="15604" max="15609" width="4.875" style="183" customWidth="1"/>
    <col min="15610" max="15611" width="7" style="183" customWidth="1"/>
    <col min="15612" max="15612" width="9" style="183"/>
    <col min="15613" max="15614" width="7" style="183" customWidth="1"/>
    <col min="15615" max="15615" width="8.625" style="183" bestFit="1" customWidth="1"/>
    <col min="15616" max="15620" width="9" style="183"/>
    <col min="15621" max="15621" width="6.625" style="183" customWidth="1"/>
    <col min="15622" max="15622" width="12.25" style="183" customWidth="1"/>
    <col min="15623" max="15623" width="12.625" style="183" customWidth="1"/>
    <col min="15624" max="15852" width="9" style="183"/>
    <col min="15853" max="15853" width="3.875" style="183" customWidth="1"/>
    <col min="15854" max="15854" width="13.25" style="183" customWidth="1"/>
    <col min="15855" max="15855" width="9.25" style="183" customWidth="1"/>
    <col min="15856" max="15856" width="4.25" style="183" customWidth="1"/>
    <col min="15857" max="15858" width="3.875" style="183" customWidth="1"/>
    <col min="15859" max="15859" width="9" style="183"/>
    <col min="15860" max="15865" width="4.875" style="183" customWidth="1"/>
    <col min="15866" max="15867" width="7" style="183" customWidth="1"/>
    <col min="15868" max="15868" width="9" style="183"/>
    <col min="15869" max="15870" width="7" style="183" customWidth="1"/>
    <col min="15871" max="15871" width="8.625" style="183" bestFit="1" customWidth="1"/>
    <col min="15872" max="15876" width="9" style="183"/>
    <col min="15877" max="15877" width="6.625" style="183" customWidth="1"/>
    <col min="15878" max="15878" width="12.25" style="183" customWidth="1"/>
    <col min="15879" max="15879" width="12.625" style="183" customWidth="1"/>
    <col min="15880" max="16108" width="9" style="183"/>
    <col min="16109" max="16109" width="3.875" style="183" customWidth="1"/>
    <col min="16110" max="16110" width="13.25" style="183" customWidth="1"/>
    <col min="16111" max="16111" width="9.25" style="183" customWidth="1"/>
    <col min="16112" max="16112" width="4.25" style="183" customWidth="1"/>
    <col min="16113" max="16114" width="3.875" style="183" customWidth="1"/>
    <col min="16115" max="16115" width="9" style="183"/>
    <col min="16116" max="16121" width="4.875" style="183" customWidth="1"/>
    <col min="16122" max="16123" width="7" style="183" customWidth="1"/>
    <col min="16124" max="16124" width="9" style="183"/>
    <col min="16125" max="16126" width="7" style="183" customWidth="1"/>
    <col min="16127" max="16127" width="8.625" style="183" bestFit="1" customWidth="1"/>
    <col min="16128" max="16132" width="9" style="183"/>
    <col min="16133" max="16133" width="6.625" style="183" customWidth="1"/>
    <col min="16134" max="16134" width="12.25" style="183" customWidth="1"/>
    <col min="16135" max="16135" width="12.625" style="183" customWidth="1"/>
    <col min="16136" max="16384" width="9" style="183"/>
  </cols>
  <sheetData>
    <row r="1" spans="1:14" ht="21.75" x14ac:dyDescent="0.5">
      <c r="A1" s="449" t="s">
        <v>914</v>
      </c>
      <c r="B1" s="449"/>
      <c r="C1" s="449"/>
      <c r="D1" s="449"/>
      <c r="E1" s="449"/>
      <c r="F1" s="449"/>
      <c r="G1" s="449"/>
      <c r="H1" s="449"/>
      <c r="I1" s="449"/>
      <c r="J1" s="449"/>
      <c r="K1" s="449"/>
      <c r="L1" s="449"/>
      <c r="M1" s="449"/>
    </row>
    <row r="2" spans="1:14" ht="21.75" x14ac:dyDescent="0.5">
      <c r="A2" s="407" t="s">
        <v>745</v>
      </c>
      <c r="B2" s="407"/>
      <c r="C2" s="407"/>
      <c r="D2" s="407"/>
      <c r="E2" s="407"/>
      <c r="F2" s="407"/>
      <c r="G2" s="407"/>
      <c r="H2" s="407"/>
      <c r="I2" s="407"/>
      <c r="J2" s="407"/>
      <c r="K2" s="407"/>
      <c r="L2" s="407"/>
      <c r="M2" s="407"/>
    </row>
    <row r="3" spans="1:14" ht="21.75" x14ac:dyDescent="0.5">
      <c r="A3" s="414" t="s">
        <v>746</v>
      </c>
      <c r="B3" s="414"/>
      <c r="C3" s="414"/>
      <c r="D3" s="414"/>
      <c r="E3" s="414"/>
      <c r="F3" s="414"/>
      <c r="G3" s="414"/>
      <c r="H3" s="414"/>
      <c r="I3" s="414"/>
      <c r="J3" s="414"/>
      <c r="K3" s="414"/>
      <c r="L3" s="414"/>
      <c r="M3" s="414"/>
    </row>
    <row r="4" spans="1:14" s="58" customFormat="1" ht="58.5" customHeight="1" x14ac:dyDescent="0.2">
      <c r="A4" s="415" t="s">
        <v>114</v>
      </c>
      <c r="B4" s="415" t="s">
        <v>481</v>
      </c>
      <c r="C4" s="412" t="s">
        <v>744</v>
      </c>
      <c r="D4" s="410" t="s">
        <v>483</v>
      </c>
      <c r="E4" s="416" t="s">
        <v>482</v>
      </c>
      <c r="F4" s="417" t="s">
        <v>742</v>
      </c>
      <c r="G4" s="412" t="s">
        <v>486</v>
      </c>
      <c r="H4" s="412"/>
      <c r="I4" s="412"/>
      <c r="J4" s="416" t="s">
        <v>743</v>
      </c>
      <c r="K4" s="416"/>
      <c r="L4" s="416"/>
      <c r="M4" s="175" t="s">
        <v>32</v>
      </c>
      <c r="N4" s="184"/>
    </row>
    <row r="5" spans="1:14" s="58" customFormat="1" x14ac:dyDescent="0.2">
      <c r="A5" s="415"/>
      <c r="B5" s="415"/>
      <c r="C5" s="413"/>
      <c r="D5" s="411"/>
      <c r="E5" s="415"/>
      <c r="F5" s="418"/>
      <c r="G5" s="175">
        <v>2561</v>
      </c>
      <c r="H5" s="175">
        <v>2562</v>
      </c>
      <c r="I5" s="175">
        <v>2563</v>
      </c>
      <c r="J5" s="175">
        <v>2561</v>
      </c>
      <c r="K5" s="175">
        <v>2562</v>
      </c>
      <c r="L5" s="175">
        <v>2563</v>
      </c>
      <c r="M5" s="175"/>
      <c r="N5" s="184"/>
    </row>
    <row r="6" spans="1:14" s="66" customFormat="1" x14ac:dyDescent="0.45">
      <c r="A6" s="61">
        <v>1</v>
      </c>
      <c r="B6" s="62" t="s">
        <v>498</v>
      </c>
      <c r="C6" s="77" t="s">
        <v>118</v>
      </c>
      <c r="D6" s="63" t="s">
        <v>499</v>
      </c>
      <c r="E6" s="63">
        <v>712001101001</v>
      </c>
      <c r="F6" s="64">
        <v>1</v>
      </c>
      <c r="G6" s="64">
        <v>1</v>
      </c>
      <c r="H6" s="64">
        <v>1</v>
      </c>
      <c r="I6" s="64">
        <v>1</v>
      </c>
      <c r="J6" s="65" t="s">
        <v>69</v>
      </c>
      <c r="K6" s="65" t="s">
        <v>69</v>
      </c>
      <c r="L6" s="65" t="s">
        <v>69</v>
      </c>
      <c r="M6" s="62"/>
      <c r="N6" s="78" t="s">
        <v>500</v>
      </c>
    </row>
    <row r="7" spans="1:14" s="66" customFormat="1" x14ac:dyDescent="0.45">
      <c r="A7" s="61"/>
      <c r="B7" s="83" t="s">
        <v>766</v>
      </c>
      <c r="C7" s="188"/>
      <c r="D7" s="63"/>
      <c r="E7" s="63"/>
      <c r="F7" s="64"/>
      <c r="G7" s="64"/>
      <c r="H7" s="64"/>
      <c r="I7" s="64"/>
      <c r="J7" s="65"/>
      <c r="K7" s="65"/>
      <c r="L7" s="65"/>
      <c r="M7" s="62"/>
      <c r="N7" s="185" t="s">
        <v>106</v>
      </c>
    </row>
    <row r="8" spans="1:14" s="66" customFormat="1" x14ac:dyDescent="0.45">
      <c r="A8" s="61">
        <v>2</v>
      </c>
      <c r="B8" s="62" t="s">
        <v>475</v>
      </c>
      <c r="C8" s="77" t="s">
        <v>120</v>
      </c>
      <c r="D8" s="63" t="s">
        <v>499</v>
      </c>
      <c r="E8" s="63">
        <v>712012101001</v>
      </c>
      <c r="F8" s="64">
        <v>1</v>
      </c>
      <c r="G8" s="64">
        <v>1</v>
      </c>
      <c r="H8" s="64">
        <v>1</v>
      </c>
      <c r="I8" s="64">
        <v>1</v>
      </c>
      <c r="J8" s="65" t="s">
        <v>69</v>
      </c>
      <c r="K8" s="65" t="s">
        <v>69</v>
      </c>
      <c r="L8" s="65" t="s">
        <v>69</v>
      </c>
      <c r="M8" s="62" t="s">
        <v>73</v>
      </c>
      <c r="N8" s="78" t="s">
        <v>501</v>
      </c>
    </row>
    <row r="9" spans="1:14" s="66" customFormat="1" x14ac:dyDescent="0.45">
      <c r="A9" s="61"/>
      <c r="B9" s="67" t="s">
        <v>122</v>
      </c>
      <c r="C9" s="77"/>
      <c r="D9" s="63"/>
      <c r="E9" s="63"/>
      <c r="F9" s="64"/>
      <c r="G9" s="64"/>
      <c r="H9" s="64"/>
      <c r="I9" s="64"/>
      <c r="J9" s="65"/>
      <c r="K9" s="65"/>
      <c r="L9" s="65"/>
      <c r="M9" s="62"/>
      <c r="N9" s="78"/>
    </row>
    <row r="10" spans="1:14" s="66" customFormat="1" x14ac:dyDescent="0.45">
      <c r="A10" s="61">
        <v>3</v>
      </c>
      <c r="B10" s="62" t="s">
        <v>502</v>
      </c>
      <c r="C10" s="77" t="s">
        <v>120</v>
      </c>
      <c r="D10" s="63" t="s">
        <v>503</v>
      </c>
      <c r="E10" s="63">
        <v>712012101002</v>
      </c>
      <c r="F10" s="64">
        <v>1</v>
      </c>
      <c r="G10" s="64">
        <v>1</v>
      </c>
      <c r="H10" s="64">
        <v>1</v>
      </c>
      <c r="I10" s="64">
        <v>1</v>
      </c>
      <c r="J10" s="65" t="s">
        <v>69</v>
      </c>
      <c r="K10" s="65" t="s">
        <v>69</v>
      </c>
      <c r="L10" s="65" t="s">
        <v>69</v>
      </c>
      <c r="M10" s="62"/>
      <c r="N10" s="78" t="s">
        <v>504</v>
      </c>
    </row>
    <row r="11" spans="1:14" s="66" customFormat="1" x14ac:dyDescent="0.45">
      <c r="A11" s="61"/>
      <c r="B11" s="67" t="s">
        <v>125</v>
      </c>
      <c r="C11" s="77"/>
      <c r="D11" s="63"/>
      <c r="E11" s="63"/>
      <c r="F11" s="64"/>
      <c r="G11" s="64"/>
      <c r="H11" s="64"/>
      <c r="I11" s="64"/>
      <c r="J11" s="65"/>
      <c r="K11" s="65"/>
      <c r="L11" s="65"/>
      <c r="M11" s="62"/>
      <c r="N11" s="78"/>
    </row>
    <row r="12" spans="1:14" s="66" customFormat="1" x14ac:dyDescent="0.45">
      <c r="A12" s="61">
        <v>4</v>
      </c>
      <c r="B12" s="62" t="s">
        <v>516</v>
      </c>
      <c r="C12" s="77" t="s">
        <v>130</v>
      </c>
      <c r="D12" s="63" t="s">
        <v>517</v>
      </c>
      <c r="E12" s="63">
        <v>712014101003</v>
      </c>
      <c r="F12" s="64">
        <v>1</v>
      </c>
      <c r="G12" s="64">
        <v>1</v>
      </c>
      <c r="H12" s="64">
        <v>1</v>
      </c>
      <c r="I12" s="64">
        <v>1</v>
      </c>
      <c r="J12" s="65" t="s">
        <v>69</v>
      </c>
      <c r="K12" s="65" t="s">
        <v>69</v>
      </c>
      <c r="L12" s="65" t="s">
        <v>69</v>
      </c>
      <c r="M12" s="62"/>
      <c r="N12" s="78" t="s">
        <v>519</v>
      </c>
    </row>
    <row r="13" spans="1:14" s="66" customFormat="1" x14ac:dyDescent="0.45">
      <c r="A13" s="61">
        <v>5</v>
      </c>
      <c r="B13" s="62" t="s">
        <v>516</v>
      </c>
      <c r="C13" s="77" t="s">
        <v>130</v>
      </c>
      <c r="D13" s="63" t="s">
        <v>517</v>
      </c>
      <c r="E13" s="63">
        <v>712014101005</v>
      </c>
      <c r="F13" s="64">
        <v>1</v>
      </c>
      <c r="G13" s="64">
        <v>1</v>
      </c>
      <c r="H13" s="64">
        <v>1</v>
      </c>
      <c r="I13" s="64">
        <v>1</v>
      </c>
      <c r="J13" s="65" t="s">
        <v>69</v>
      </c>
      <c r="K13" s="65" t="s">
        <v>69</v>
      </c>
      <c r="L13" s="65" t="s">
        <v>69</v>
      </c>
      <c r="M13" s="62"/>
      <c r="N13" s="78" t="s">
        <v>521</v>
      </c>
    </row>
    <row r="14" spans="1:14" s="66" customFormat="1" x14ac:dyDescent="0.45">
      <c r="A14" s="61"/>
      <c r="B14" s="67" t="s">
        <v>136</v>
      </c>
      <c r="C14" s="188"/>
      <c r="D14" s="63"/>
      <c r="E14" s="63"/>
      <c r="F14" s="64"/>
      <c r="G14" s="64"/>
      <c r="H14" s="64"/>
      <c r="I14" s="64"/>
      <c r="J14" s="65"/>
      <c r="K14" s="65"/>
      <c r="L14" s="65"/>
      <c r="M14" s="62"/>
      <c r="N14" s="78"/>
    </row>
    <row r="15" spans="1:14" s="66" customFormat="1" x14ac:dyDescent="0.45">
      <c r="A15" s="61">
        <v>6</v>
      </c>
      <c r="B15" s="62" t="s">
        <v>537</v>
      </c>
      <c r="C15" s="77" t="s">
        <v>763</v>
      </c>
      <c r="D15" s="192" t="s">
        <v>69</v>
      </c>
      <c r="E15" s="65" t="s">
        <v>69</v>
      </c>
      <c r="F15" s="64">
        <v>1</v>
      </c>
      <c r="G15" s="64">
        <v>1</v>
      </c>
      <c r="H15" s="64">
        <v>1</v>
      </c>
      <c r="I15" s="64">
        <v>1</v>
      </c>
      <c r="J15" s="65" t="s">
        <v>69</v>
      </c>
      <c r="K15" s="65" t="s">
        <v>69</v>
      </c>
      <c r="L15" s="65" t="s">
        <v>69</v>
      </c>
      <c r="M15" s="62"/>
      <c r="N15" s="78" t="s">
        <v>538</v>
      </c>
    </row>
    <row r="16" spans="1:14" s="66" customFormat="1" x14ac:dyDescent="0.45">
      <c r="A16" s="61">
        <v>7</v>
      </c>
      <c r="B16" s="62" t="s">
        <v>97</v>
      </c>
      <c r="C16" s="77" t="s">
        <v>763</v>
      </c>
      <c r="D16" s="192" t="s">
        <v>69</v>
      </c>
      <c r="E16" s="65" t="s">
        <v>69</v>
      </c>
      <c r="F16" s="64">
        <v>1</v>
      </c>
      <c r="G16" s="64">
        <v>1</v>
      </c>
      <c r="H16" s="64">
        <v>1</v>
      </c>
      <c r="I16" s="64">
        <v>1</v>
      </c>
      <c r="J16" s="65" t="s">
        <v>69</v>
      </c>
      <c r="K16" s="65" t="s">
        <v>69</v>
      </c>
      <c r="L16" s="65" t="s">
        <v>69</v>
      </c>
      <c r="M16" s="62"/>
      <c r="N16" s="78" t="s">
        <v>541</v>
      </c>
    </row>
    <row r="17" spans="1:14" s="66" customFormat="1" x14ac:dyDescent="0.45">
      <c r="A17" s="61">
        <v>8</v>
      </c>
      <c r="B17" s="62" t="s">
        <v>97</v>
      </c>
      <c r="C17" s="77" t="s">
        <v>763</v>
      </c>
      <c r="D17" s="192" t="s">
        <v>69</v>
      </c>
      <c r="E17" s="65" t="s">
        <v>69</v>
      </c>
      <c r="F17" s="64">
        <v>1</v>
      </c>
      <c r="G17" s="64">
        <v>1</v>
      </c>
      <c r="H17" s="64">
        <v>1</v>
      </c>
      <c r="I17" s="64">
        <v>1</v>
      </c>
      <c r="J17" s="65" t="s">
        <v>69</v>
      </c>
      <c r="K17" s="65" t="s">
        <v>69</v>
      </c>
      <c r="L17" s="65" t="s">
        <v>69</v>
      </c>
      <c r="M17" s="62"/>
      <c r="N17" s="78" t="s">
        <v>543</v>
      </c>
    </row>
    <row r="18" spans="1:14" s="66" customFormat="1" x14ac:dyDescent="0.45">
      <c r="A18" s="61">
        <v>9</v>
      </c>
      <c r="B18" s="62" t="s">
        <v>110</v>
      </c>
      <c r="C18" s="77" t="s">
        <v>763</v>
      </c>
      <c r="D18" s="192" t="s">
        <v>69</v>
      </c>
      <c r="E18" s="65" t="s">
        <v>69</v>
      </c>
      <c r="F18" s="64">
        <v>1</v>
      </c>
      <c r="G18" s="64">
        <v>1</v>
      </c>
      <c r="H18" s="64">
        <v>1</v>
      </c>
      <c r="I18" s="64">
        <v>1</v>
      </c>
      <c r="J18" s="65" t="s">
        <v>69</v>
      </c>
      <c r="K18" s="65" t="s">
        <v>69</v>
      </c>
      <c r="L18" s="65" t="s">
        <v>69</v>
      </c>
      <c r="M18" s="62"/>
      <c r="N18" s="78" t="s">
        <v>545</v>
      </c>
    </row>
    <row r="19" spans="1:14" s="66" customFormat="1" x14ac:dyDescent="0.45">
      <c r="A19" s="61"/>
      <c r="B19" s="67" t="s">
        <v>81</v>
      </c>
      <c r="C19" s="77"/>
      <c r="D19" s="63"/>
      <c r="E19" s="63"/>
      <c r="F19" s="64"/>
      <c r="G19" s="64"/>
      <c r="H19" s="64"/>
      <c r="I19" s="64"/>
      <c r="J19" s="65"/>
      <c r="K19" s="65"/>
      <c r="L19" s="65"/>
      <c r="M19" s="62"/>
      <c r="N19" s="78"/>
    </row>
    <row r="20" spans="1:14" s="66" customFormat="1" x14ac:dyDescent="0.45">
      <c r="A20" s="61">
        <v>10</v>
      </c>
      <c r="B20" s="62" t="s">
        <v>143</v>
      </c>
      <c r="C20" s="77" t="s">
        <v>769</v>
      </c>
      <c r="D20" s="192" t="s">
        <v>69</v>
      </c>
      <c r="E20" s="65" t="s">
        <v>69</v>
      </c>
      <c r="F20" s="64">
        <v>1</v>
      </c>
      <c r="G20" s="64">
        <v>1</v>
      </c>
      <c r="H20" s="64">
        <v>1</v>
      </c>
      <c r="I20" s="64">
        <v>1</v>
      </c>
      <c r="J20" s="65" t="s">
        <v>69</v>
      </c>
      <c r="K20" s="65" t="s">
        <v>69</v>
      </c>
      <c r="L20" s="65" t="s">
        <v>69</v>
      </c>
      <c r="M20" s="62"/>
      <c r="N20" s="78" t="s">
        <v>554</v>
      </c>
    </row>
    <row r="21" spans="1:14" s="66" customFormat="1" x14ac:dyDescent="0.45">
      <c r="A21" s="61">
        <v>11</v>
      </c>
      <c r="B21" s="62" t="s">
        <v>110</v>
      </c>
      <c r="C21" s="190" t="s">
        <v>765</v>
      </c>
      <c r="D21" s="192" t="s">
        <v>69</v>
      </c>
      <c r="E21" s="65" t="s">
        <v>69</v>
      </c>
      <c r="F21" s="64">
        <v>1</v>
      </c>
      <c r="G21" s="64">
        <v>1</v>
      </c>
      <c r="H21" s="64">
        <v>1</v>
      </c>
      <c r="I21" s="64">
        <v>1</v>
      </c>
      <c r="J21" s="65" t="s">
        <v>69</v>
      </c>
      <c r="K21" s="65" t="s">
        <v>69</v>
      </c>
      <c r="L21" s="65" t="s">
        <v>69</v>
      </c>
      <c r="M21" s="62"/>
      <c r="N21" s="78" t="s">
        <v>544</v>
      </c>
    </row>
    <row r="22" spans="1:14" s="66" customFormat="1" x14ac:dyDescent="0.45">
      <c r="A22" s="61">
        <v>12</v>
      </c>
      <c r="B22" s="62" t="s">
        <v>110</v>
      </c>
      <c r="C22" s="190" t="s">
        <v>765</v>
      </c>
      <c r="D22" s="192" t="s">
        <v>69</v>
      </c>
      <c r="E22" s="65" t="s">
        <v>69</v>
      </c>
      <c r="F22" s="64">
        <v>1</v>
      </c>
      <c r="G22" s="64">
        <v>1</v>
      </c>
      <c r="H22" s="64">
        <v>1</v>
      </c>
      <c r="I22" s="64">
        <v>1</v>
      </c>
      <c r="J22" s="65" t="s">
        <v>69</v>
      </c>
      <c r="K22" s="65" t="s">
        <v>69</v>
      </c>
      <c r="L22" s="65" t="s">
        <v>69</v>
      </c>
      <c r="M22" s="62"/>
      <c r="N22" s="78" t="s">
        <v>536</v>
      </c>
    </row>
    <row r="23" spans="1:14" s="66" customFormat="1" x14ac:dyDescent="0.45">
      <c r="A23" s="61">
        <v>13</v>
      </c>
      <c r="B23" s="62" t="s">
        <v>110</v>
      </c>
      <c r="C23" s="190" t="s">
        <v>765</v>
      </c>
      <c r="D23" s="192" t="s">
        <v>69</v>
      </c>
      <c r="E23" s="65" t="s">
        <v>69</v>
      </c>
      <c r="F23" s="64">
        <v>1</v>
      </c>
      <c r="G23" s="64">
        <v>1</v>
      </c>
      <c r="H23" s="64">
        <v>1</v>
      </c>
      <c r="I23" s="64">
        <v>1</v>
      </c>
      <c r="J23" s="65" t="s">
        <v>69</v>
      </c>
      <c r="K23" s="65" t="s">
        <v>69</v>
      </c>
      <c r="L23" s="65" t="s">
        <v>69</v>
      </c>
      <c r="M23" s="62"/>
      <c r="N23" s="78" t="s">
        <v>73</v>
      </c>
    </row>
    <row r="24" spans="1:14" s="66" customFormat="1" x14ac:dyDescent="0.45">
      <c r="A24" s="61">
        <v>14</v>
      </c>
      <c r="B24" s="62" t="s">
        <v>110</v>
      </c>
      <c r="C24" s="190" t="s">
        <v>765</v>
      </c>
      <c r="D24" s="192" t="s">
        <v>69</v>
      </c>
      <c r="E24" s="65" t="s">
        <v>69</v>
      </c>
      <c r="F24" s="64">
        <v>1</v>
      </c>
      <c r="G24" s="64">
        <v>1</v>
      </c>
      <c r="H24" s="64">
        <v>1</v>
      </c>
      <c r="I24" s="64">
        <v>1</v>
      </c>
      <c r="J24" s="65" t="s">
        <v>69</v>
      </c>
      <c r="K24" s="65" t="s">
        <v>69</v>
      </c>
      <c r="L24" s="65" t="s">
        <v>69</v>
      </c>
      <c r="M24" s="62"/>
      <c r="N24" s="78" t="s">
        <v>540</v>
      </c>
    </row>
    <row r="25" spans="1:14" s="66" customFormat="1" x14ac:dyDescent="0.45">
      <c r="A25" s="61">
        <v>15</v>
      </c>
      <c r="B25" s="62" t="s">
        <v>110</v>
      </c>
      <c r="C25" s="190" t="s">
        <v>765</v>
      </c>
      <c r="D25" s="192" t="s">
        <v>69</v>
      </c>
      <c r="E25" s="65" t="s">
        <v>69</v>
      </c>
      <c r="F25" s="64">
        <v>1</v>
      </c>
      <c r="G25" s="64">
        <v>1</v>
      </c>
      <c r="H25" s="64">
        <v>1</v>
      </c>
      <c r="I25" s="64">
        <v>1</v>
      </c>
      <c r="J25" s="65" t="s">
        <v>69</v>
      </c>
      <c r="K25" s="65" t="s">
        <v>69</v>
      </c>
      <c r="L25" s="65" t="s">
        <v>69</v>
      </c>
      <c r="M25" s="62"/>
      <c r="N25" s="78" t="s">
        <v>542</v>
      </c>
    </row>
    <row r="26" spans="1:14" s="66" customFormat="1" x14ac:dyDescent="0.45">
      <c r="A26" s="61"/>
      <c r="B26" s="67" t="s">
        <v>149</v>
      </c>
      <c r="C26" s="77"/>
      <c r="D26" s="63"/>
      <c r="E26" s="63"/>
      <c r="F26" s="64"/>
      <c r="G26" s="64"/>
      <c r="H26" s="64"/>
      <c r="I26" s="64"/>
      <c r="J26" s="65"/>
      <c r="K26" s="65"/>
      <c r="L26" s="65"/>
      <c r="M26" s="62"/>
      <c r="N26" s="78"/>
    </row>
    <row r="27" spans="1:14" s="66" customFormat="1" x14ac:dyDescent="0.45">
      <c r="A27" s="61">
        <v>16</v>
      </c>
      <c r="B27" s="62" t="s">
        <v>505</v>
      </c>
      <c r="C27" s="77" t="s">
        <v>127</v>
      </c>
      <c r="D27" s="63" t="s">
        <v>506</v>
      </c>
      <c r="E27" s="63">
        <v>712013102001</v>
      </c>
      <c r="F27" s="64">
        <v>1</v>
      </c>
      <c r="G27" s="64">
        <v>1</v>
      </c>
      <c r="H27" s="64">
        <v>1</v>
      </c>
      <c r="I27" s="64">
        <v>1</v>
      </c>
      <c r="J27" s="65" t="s">
        <v>69</v>
      </c>
      <c r="K27" s="65" t="s">
        <v>69</v>
      </c>
      <c r="L27" s="65" t="s">
        <v>69</v>
      </c>
      <c r="M27" s="62"/>
      <c r="N27" s="78" t="s">
        <v>507</v>
      </c>
    </row>
    <row r="28" spans="1:14" s="66" customFormat="1" x14ac:dyDescent="0.45">
      <c r="A28" s="61">
        <v>17</v>
      </c>
      <c r="B28" s="62" t="s">
        <v>505</v>
      </c>
      <c r="C28" s="77" t="s">
        <v>127</v>
      </c>
      <c r="D28" s="63" t="s">
        <v>506</v>
      </c>
      <c r="E28" s="63">
        <v>712013102002</v>
      </c>
      <c r="F28" s="64">
        <v>1</v>
      </c>
      <c r="G28" s="64">
        <v>1</v>
      </c>
      <c r="H28" s="64">
        <v>1</v>
      </c>
      <c r="I28" s="64">
        <v>1</v>
      </c>
      <c r="J28" s="65" t="s">
        <v>69</v>
      </c>
      <c r="K28" s="65" t="s">
        <v>69</v>
      </c>
      <c r="L28" s="65" t="s">
        <v>69</v>
      </c>
      <c r="M28" s="62"/>
      <c r="N28" s="78" t="s">
        <v>73</v>
      </c>
    </row>
    <row r="29" spans="1:14" s="66" customFormat="1" x14ac:dyDescent="0.45">
      <c r="A29" s="61"/>
      <c r="B29" s="67" t="s">
        <v>152</v>
      </c>
      <c r="C29" s="77"/>
      <c r="D29" s="63"/>
      <c r="E29" s="63"/>
      <c r="F29" s="64"/>
      <c r="G29" s="64"/>
      <c r="H29" s="64"/>
      <c r="I29" s="64"/>
      <c r="J29" s="65"/>
      <c r="K29" s="65"/>
      <c r="L29" s="65"/>
      <c r="M29" s="62"/>
      <c r="N29" s="78"/>
    </row>
    <row r="30" spans="1:14" s="66" customFormat="1" x14ac:dyDescent="0.45">
      <c r="A30" s="61">
        <v>18</v>
      </c>
      <c r="B30" s="62" t="s">
        <v>508</v>
      </c>
      <c r="C30" s="77" t="s">
        <v>127</v>
      </c>
      <c r="D30" s="63" t="s">
        <v>509</v>
      </c>
      <c r="E30" s="63">
        <v>712013103001</v>
      </c>
      <c r="F30" s="64">
        <v>1</v>
      </c>
      <c r="G30" s="64">
        <v>1</v>
      </c>
      <c r="H30" s="64">
        <v>1</v>
      </c>
      <c r="I30" s="64">
        <v>1</v>
      </c>
      <c r="J30" s="65" t="s">
        <v>69</v>
      </c>
      <c r="K30" s="65" t="s">
        <v>69</v>
      </c>
      <c r="L30" s="65" t="s">
        <v>69</v>
      </c>
      <c r="M30" s="62"/>
      <c r="N30" s="78" t="s">
        <v>510</v>
      </c>
    </row>
    <row r="31" spans="1:14" s="66" customFormat="1" x14ac:dyDescent="0.45">
      <c r="A31" s="61"/>
      <c r="B31" s="67" t="s">
        <v>749</v>
      </c>
      <c r="C31" s="77"/>
      <c r="D31" s="63"/>
      <c r="E31" s="63"/>
      <c r="F31" s="64"/>
      <c r="G31" s="64"/>
      <c r="H31" s="64"/>
      <c r="I31" s="64"/>
      <c r="J31" s="65"/>
      <c r="K31" s="65"/>
      <c r="L31" s="65"/>
      <c r="M31" s="62"/>
      <c r="N31" s="78"/>
    </row>
    <row r="32" spans="1:14" s="66" customFormat="1" x14ac:dyDescent="0.45">
      <c r="A32" s="61">
        <v>19</v>
      </c>
      <c r="B32" s="62" t="s">
        <v>747</v>
      </c>
      <c r="C32" s="77" t="s">
        <v>127</v>
      </c>
      <c r="D32" s="63" t="s">
        <v>509</v>
      </c>
      <c r="E32" s="63">
        <v>712013104001</v>
      </c>
      <c r="F32" s="64">
        <v>1</v>
      </c>
      <c r="G32" s="64">
        <v>1</v>
      </c>
      <c r="H32" s="64">
        <v>1</v>
      </c>
      <c r="I32" s="64">
        <v>1</v>
      </c>
      <c r="J32" s="65" t="s">
        <v>69</v>
      </c>
      <c r="K32" s="65" t="s">
        <v>69</v>
      </c>
      <c r="L32" s="65" t="s">
        <v>69</v>
      </c>
      <c r="M32" s="62"/>
      <c r="N32" s="78" t="s">
        <v>512</v>
      </c>
    </row>
    <row r="33" spans="1:14" s="66" customFormat="1" x14ac:dyDescent="0.45">
      <c r="A33" s="61">
        <v>20</v>
      </c>
      <c r="B33" s="62" t="s">
        <v>747</v>
      </c>
      <c r="C33" s="77" t="s">
        <v>127</v>
      </c>
      <c r="D33" s="63" t="s">
        <v>96</v>
      </c>
      <c r="E33" s="63">
        <v>712013104003</v>
      </c>
      <c r="F33" s="64">
        <v>1</v>
      </c>
      <c r="G33" s="65" t="s">
        <v>69</v>
      </c>
      <c r="H33" s="64">
        <v>1</v>
      </c>
      <c r="I33" s="64">
        <v>1</v>
      </c>
      <c r="J33" s="65" t="s">
        <v>69</v>
      </c>
      <c r="K33" s="65" t="s">
        <v>69</v>
      </c>
      <c r="L33" s="65" t="s">
        <v>69</v>
      </c>
      <c r="M33" s="62"/>
      <c r="N33" s="78" t="s">
        <v>822</v>
      </c>
    </row>
    <row r="34" spans="1:14" s="66" customFormat="1" x14ac:dyDescent="0.45">
      <c r="A34" s="61">
        <v>21</v>
      </c>
      <c r="B34" s="62" t="s">
        <v>516</v>
      </c>
      <c r="C34" s="77" t="s">
        <v>130</v>
      </c>
      <c r="D34" s="63" t="s">
        <v>522</v>
      </c>
      <c r="E34" s="63">
        <v>712014101006</v>
      </c>
      <c r="F34" s="64">
        <v>1</v>
      </c>
      <c r="G34" s="64">
        <v>1</v>
      </c>
      <c r="H34" s="64">
        <v>1</v>
      </c>
      <c r="I34" s="64">
        <v>1</v>
      </c>
      <c r="J34" s="65" t="s">
        <v>69</v>
      </c>
      <c r="K34" s="65" t="s">
        <v>69</v>
      </c>
      <c r="L34" s="65" t="s">
        <v>69</v>
      </c>
      <c r="M34" s="62"/>
      <c r="N34" s="78" t="s">
        <v>523</v>
      </c>
    </row>
    <row r="35" spans="1:14" s="66" customFormat="1" x14ac:dyDescent="0.45">
      <c r="A35" s="61">
        <v>22</v>
      </c>
      <c r="B35" s="62" t="s">
        <v>524</v>
      </c>
      <c r="C35" s="77" t="s">
        <v>130</v>
      </c>
      <c r="D35" s="63" t="s">
        <v>517</v>
      </c>
      <c r="E35" s="63">
        <v>712014102002</v>
      </c>
      <c r="F35" s="64">
        <v>1</v>
      </c>
      <c r="G35" s="64">
        <v>1</v>
      </c>
      <c r="H35" s="64">
        <v>1</v>
      </c>
      <c r="I35" s="64">
        <v>1</v>
      </c>
      <c r="J35" s="65" t="s">
        <v>69</v>
      </c>
      <c r="K35" s="65" t="s">
        <v>69</v>
      </c>
      <c r="L35" s="65" t="s">
        <v>69</v>
      </c>
      <c r="M35" s="62"/>
      <c r="N35" s="78" t="s">
        <v>525</v>
      </c>
    </row>
    <row r="36" spans="1:14" s="66" customFormat="1" x14ac:dyDescent="0.45">
      <c r="A36" s="61">
        <v>23</v>
      </c>
      <c r="B36" s="62" t="s">
        <v>524</v>
      </c>
      <c r="C36" s="77" t="s">
        <v>130</v>
      </c>
      <c r="D36" s="63" t="s">
        <v>517</v>
      </c>
      <c r="E36" s="63">
        <v>712014102003</v>
      </c>
      <c r="F36" s="64">
        <v>1</v>
      </c>
      <c r="G36" s="64">
        <v>1</v>
      </c>
      <c r="H36" s="64">
        <v>1</v>
      </c>
      <c r="I36" s="64">
        <v>1</v>
      </c>
      <c r="J36" s="65" t="s">
        <v>69</v>
      </c>
      <c r="K36" s="65" t="s">
        <v>69</v>
      </c>
      <c r="L36" s="65" t="s">
        <v>69</v>
      </c>
      <c r="M36" s="62"/>
      <c r="N36" s="78" t="s">
        <v>526</v>
      </c>
    </row>
    <row r="37" spans="1:14" s="66" customFormat="1" x14ac:dyDescent="0.45">
      <c r="A37" s="61"/>
      <c r="B37" s="67" t="s">
        <v>155</v>
      </c>
      <c r="C37" s="77"/>
      <c r="D37" s="63"/>
      <c r="E37" s="63"/>
      <c r="F37" s="64"/>
      <c r="G37" s="81"/>
      <c r="H37" s="64"/>
      <c r="I37" s="64"/>
      <c r="J37" s="65"/>
      <c r="K37" s="65"/>
      <c r="L37" s="65"/>
      <c r="M37" s="62"/>
      <c r="N37" s="78"/>
    </row>
    <row r="38" spans="1:14" s="66" customFormat="1" x14ac:dyDescent="0.45">
      <c r="A38" s="61">
        <v>24</v>
      </c>
      <c r="B38" s="62" t="s">
        <v>513</v>
      </c>
      <c r="C38" s="77" t="s">
        <v>127</v>
      </c>
      <c r="D38" s="63" t="s">
        <v>514</v>
      </c>
      <c r="E38" s="63">
        <v>712013105001</v>
      </c>
      <c r="F38" s="64">
        <v>1</v>
      </c>
      <c r="G38" s="64">
        <v>1</v>
      </c>
      <c r="H38" s="64">
        <v>1</v>
      </c>
      <c r="I38" s="64">
        <v>1</v>
      </c>
      <c r="J38" s="65" t="s">
        <v>69</v>
      </c>
      <c r="K38" s="65" t="s">
        <v>69</v>
      </c>
      <c r="L38" s="65" t="s">
        <v>69</v>
      </c>
      <c r="M38" s="62"/>
      <c r="N38" s="78" t="s">
        <v>515</v>
      </c>
    </row>
    <row r="39" spans="1:14" s="66" customFormat="1" x14ac:dyDescent="0.45">
      <c r="A39" s="61"/>
      <c r="B39" s="67" t="s">
        <v>158</v>
      </c>
      <c r="C39" s="77"/>
      <c r="D39" s="63"/>
      <c r="E39" s="63"/>
      <c r="F39" s="64"/>
      <c r="G39" s="64"/>
      <c r="H39" s="64"/>
      <c r="I39" s="64"/>
      <c r="J39" s="65"/>
      <c r="K39" s="65"/>
      <c r="L39" s="65"/>
      <c r="M39" s="62"/>
      <c r="N39" s="78"/>
    </row>
    <row r="40" spans="1:14" s="66" customFormat="1" x14ac:dyDescent="0.45">
      <c r="A40" s="61"/>
      <c r="B40" s="67" t="s">
        <v>81</v>
      </c>
      <c r="C40" s="188"/>
      <c r="D40" s="63"/>
      <c r="E40" s="63"/>
      <c r="F40" s="64"/>
      <c r="G40" s="64"/>
      <c r="H40" s="64"/>
      <c r="I40" s="64"/>
      <c r="J40" s="65"/>
      <c r="K40" s="65"/>
      <c r="L40" s="65"/>
      <c r="M40" s="62"/>
      <c r="N40" s="78"/>
    </row>
    <row r="41" spans="1:14" s="66" customFormat="1" x14ac:dyDescent="0.45">
      <c r="A41" s="61">
        <v>25</v>
      </c>
      <c r="B41" s="62" t="s">
        <v>551</v>
      </c>
      <c r="C41" s="77" t="s">
        <v>769</v>
      </c>
      <c r="D41" s="192" t="s">
        <v>69</v>
      </c>
      <c r="E41" s="65" t="s">
        <v>69</v>
      </c>
      <c r="F41" s="64">
        <v>1</v>
      </c>
      <c r="G41" s="64">
        <v>1</v>
      </c>
      <c r="H41" s="64">
        <v>1</v>
      </c>
      <c r="I41" s="64">
        <v>1</v>
      </c>
      <c r="J41" s="65" t="s">
        <v>69</v>
      </c>
      <c r="K41" s="65" t="s">
        <v>69</v>
      </c>
      <c r="L41" s="65" t="s">
        <v>69</v>
      </c>
      <c r="M41" s="62"/>
      <c r="N41" s="78" t="s">
        <v>552</v>
      </c>
    </row>
    <row r="42" spans="1:14" s="66" customFormat="1" x14ac:dyDescent="0.45">
      <c r="A42" s="61"/>
      <c r="B42" s="67" t="s">
        <v>196</v>
      </c>
      <c r="C42" s="77"/>
      <c r="D42" s="63"/>
      <c r="E42" s="63"/>
      <c r="F42" s="64"/>
      <c r="G42" s="64"/>
      <c r="H42" s="64"/>
      <c r="I42" s="64"/>
      <c r="J42" s="65"/>
      <c r="K42" s="65"/>
      <c r="L42" s="65"/>
      <c r="M42" s="62"/>
      <c r="N42" s="78"/>
    </row>
    <row r="43" spans="1:14" s="66" customFormat="1" x14ac:dyDescent="0.45">
      <c r="A43" s="61">
        <v>26</v>
      </c>
      <c r="B43" s="62" t="s">
        <v>527</v>
      </c>
      <c r="C43" s="77" t="s">
        <v>130</v>
      </c>
      <c r="D43" s="63" t="s">
        <v>517</v>
      </c>
      <c r="E43" s="63">
        <v>712014804001</v>
      </c>
      <c r="F43" s="64">
        <v>1</v>
      </c>
      <c r="G43" s="64">
        <v>1</v>
      </c>
      <c r="H43" s="64">
        <v>1</v>
      </c>
      <c r="I43" s="64">
        <v>1</v>
      </c>
      <c r="J43" s="65" t="s">
        <v>69</v>
      </c>
      <c r="K43" s="65" t="s">
        <v>69</v>
      </c>
      <c r="L43" s="65" t="s">
        <v>69</v>
      </c>
      <c r="M43" s="62"/>
      <c r="N43" s="78" t="s">
        <v>528</v>
      </c>
    </row>
    <row r="44" spans="1:14" s="66" customFormat="1" x14ac:dyDescent="0.45">
      <c r="A44" s="61"/>
      <c r="B44" s="67" t="s">
        <v>81</v>
      </c>
      <c r="C44" s="77"/>
      <c r="D44" s="63"/>
      <c r="E44" s="63"/>
      <c r="F44" s="64"/>
      <c r="G44" s="64"/>
      <c r="H44" s="64"/>
      <c r="I44" s="64"/>
      <c r="J44" s="65"/>
      <c r="K44" s="65"/>
      <c r="L44" s="65"/>
      <c r="M44" s="62"/>
      <c r="N44" s="78"/>
    </row>
    <row r="45" spans="1:14" s="66" customFormat="1" x14ac:dyDescent="0.45">
      <c r="A45" s="61">
        <v>27</v>
      </c>
      <c r="B45" s="62" t="s">
        <v>562</v>
      </c>
      <c r="C45" s="77" t="s">
        <v>769</v>
      </c>
      <c r="D45" s="192" t="s">
        <v>69</v>
      </c>
      <c r="E45" s="65" t="s">
        <v>69</v>
      </c>
      <c r="F45" s="64">
        <v>1</v>
      </c>
      <c r="G45" s="64">
        <v>1</v>
      </c>
      <c r="H45" s="64">
        <v>1</v>
      </c>
      <c r="I45" s="64">
        <v>1</v>
      </c>
      <c r="J45" s="65" t="s">
        <v>69</v>
      </c>
      <c r="K45" s="65" t="s">
        <v>69</v>
      </c>
      <c r="L45" s="65" t="s">
        <v>69</v>
      </c>
      <c r="M45" s="62"/>
      <c r="N45" s="78" t="s">
        <v>563</v>
      </c>
    </row>
    <row r="46" spans="1:14" s="66" customFormat="1" x14ac:dyDescent="0.45">
      <c r="A46" s="61">
        <v>28</v>
      </c>
      <c r="B46" s="62" t="s">
        <v>202</v>
      </c>
      <c r="C46" s="190" t="s">
        <v>765</v>
      </c>
      <c r="D46" s="192" t="s">
        <v>69</v>
      </c>
      <c r="E46" s="65" t="s">
        <v>69</v>
      </c>
      <c r="F46" s="64">
        <v>1</v>
      </c>
      <c r="G46" s="64">
        <v>1</v>
      </c>
      <c r="H46" s="64">
        <v>1</v>
      </c>
      <c r="I46" s="64">
        <v>1</v>
      </c>
      <c r="J46" s="65" t="s">
        <v>69</v>
      </c>
      <c r="K46" s="65" t="s">
        <v>69</v>
      </c>
      <c r="L46" s="65" t="s">
        <v>69</v>
      </c>
      <c r="M46" s="62"/>
      <c r="N46" s="78" t="s">
        <v>565</v>
      </c>
    </row>
    <row r="47" spans="1:14" s="66" customFormat="1" x14ac:dyDescent="0.45">
      <c r="A47" s="61">
        <v>29</v>
      </c>
      <c r="B47" s="62" t="s">
        <v>202</v>
      </c>
      <c r="C47" s="190" t="s">
        <v>765</v>
      </c>
      <c r="D47" s="192" t="s">
        <v>69</v>
      </c>
      <c r="E47" s="65" t="s">
        <v>69</v>
      </c>
      <c r="F47" s="64">
        <v>1</v>
      </c>
      <c r="G47" s="64">
        <v>1</v>
      </c>
      <c r="H47" s="64">
        <v>1</v>
      </c>
      <c r="I47" s="64">
        <v>1</v>
      </c>
      <c r="J47" s="65" t="s">
        <v>69</v>
      </c>
      <c r="K47" s="65" t="s">
        <v>69</v>
      </c>
      <c r="L47" s="65" t="s">
        <v>69</v>
      </c>
      <c r="M47" s="62"/>
      <c r="N47" s="78" t="s">
        <v>564</v>
      </c>
    </row>
    <row r="48" spans="1:14" s="66" customFormat="1" x14ac:dyDescent="0.45">
      <c r="A48" s="61">
        <v>30</v>
      </c>
      <c r="B48" s="62" t="s">
        <v>202</v>
      </c>
      <c r="C48" s="190" t="s">
        <v>765</v>
      </c>
      <c r="D48" s="192" t="s">
        <v>69</v>
      </c>
      <c r="E48" s="65" t="s">
        <v>69</v>
      </c>
      <c r="F48" s="64">
        <v>1</v>
      </c>
      <c r="G48" s="64">
        <v>1</v>
      </c>
      <c r="H48" s="64">
        <v>1</v>
      </c>
      <c r="I48" s="64">
        <v>1</v>
      </c>
      <c r="J48" s="65" t="s">
        <v>69</v>
      </c>
      <c r="K48" s="65" t="s">
        <v>69</v>
      </c>
      <c r="L48" s="65" t="s">
        <v>69</v>
      </c>
      <c r="M48" s="62"/>
      <c r="N48" s="78" t="s">
        <v>73</v>
      </c>
    </row>
    <row r="49" spans="1:14" s="66" customFormat="1" x14ac:dyDescent="0.45">
      <c r="A49" s="61">
        <v>31</v>
      </c>
      <c r="B49" s="62" t="s">
        <v>202</v>
      </c>
      <c r="C49" s="190" t="s">
        <v>765</v>
      </c>
      <c r="D49" s="192" t="s">
        <v>69</v>
      </c>
      <c r="E49" s="65" t="s">
        <v>69</v>
      </c>
      <c r="F49" s="64">
        <v>1</v>
      </c>
      <c r="G49" s="64">
        <v>1</v>
      </c>
      <c r="H49" s="64">
        <v>1</v>
      </c>
      <c r="I49" s="64">
        <v>1</v>
      </c>
      <c r="J49" s="65" t="s">
        <v>69</v>
      </c>
      <c r="K49" s="65" t="s">
        <v>69</v>
      </c>
      <c r="L49" s="65" t="s">
        <v>69</v>
      </c>
      <c r="M49" s="62"/>
      <c r="N49" s="78" t="s">
        <v>500</v>
      </c>
    </row>
    <row r="50" spans="1:14" s="66" customFormat="1" x14ac:dyDescent="0.45">
      <c r="A50" s="61"/>
      <c r="B50" s="188" t="s">
        <v>168</v>
      </c>
      <c r="C50" s="77"/>
      <c r="D50" s="63"/>
      <c r="E50" s="63"/>
      <c r="F50" s="64"/>
      <c r="G50" s="64"/>
      <c r="H50" s="64"/>
      <c r="I50" s="64"/>
      <c r="J50" s="65"/>
      <c r="K50" s="65"/>
      <c r="L50" s="65"/>
      <c r="M50" s="62"/>
      <c r="N50" s="78"/>
    </row>
    <row r="51" spans="1:14" s="66" customFormat="1" x14ac:dyDescent="0.45">
      <c r="A51" s="61">
        <v>32</v>
      </c>
      <c r="B51" s="62" t="s">
        <v>516</v>
      </c>
      <c r="C51" s="77" t="s">
        <v>130</v>
      </c>
      <c r="D51" s="63" t="s">
        <v>517</v>
      </c>
      <c r="E51" s="63">
        <v>712014101002</v>
      </c>
      <c r="F51" s="64">
        <v>1</v>
      </c>
      <c r="G51" s="64">
        <v>1</v>
      </c>
      <c r="H51" s="64">
        <v>1</v>
      </c>
      <c r="I51" s="64">
        <v>1</v>
      </c>
      <c r="J51" s="65" t="s">
        <v>69</v>
      </c>
      <c r="K51" s="65" t="s">
        <v>69</v>
      </c>
      <c r="L51" s="65" t="s">
        <v>69</v>
      </c>
      <c r="M51" s="62"/>
      <c r="N51" s="78" t="s">
        <v>518</v>
      </c>
    </row>
    <row r="52" spans="1:14" s="66" customFormat="1" x14ac:dyDescent="0.45">
      <c r="A52" s="61">
        <v>33</v>
      </c>
      <c r="B52" s="62" t="s">
        <v>516</v>
      </c>
      <c r="C52" s="77" t="s">
        <v>130</v>
      </c>
      <c r="D52" s="63" t="s">
        <v>517</v>
      </c>
      <c r="E52" s="63">
        <v>712014101004</v>
      </c>
      <c r="F52" s="64">
        <v>1</v>
      </c>
      <c r="G52" s="64">
        <v>1</v>
      </c>
      <c r="H52" s="64">
        <v>1</v>
      </c>
      <c r="I52" s="64">
        <v>1</v>
      </c>
      <c r="J52" s="65" t="s">
        <v>69</v>
      </c>
      <c r="K52" s="65" t="s">
        <v>69</v>
      </c>
      <c r="L52" s="65" t="s">
        <v>69</v>
      </c>
      <c r="M52" s="62"/>
      <c r="N52" s="78" t="s">
        <v>520</v>
      </c>
    </row>
    <row r="53" spans="1:14" s="66" customFormat="1" x14ac:dyDescent="0.45">
      <c r="A53" s="61">
        <v>34</v>
      </c>
      <c r="B53" s="62" t="s">
        <v>529</v>
      </c>
      <c r="C53" s="77" t="s">
        <v>130</v>
      </c>
      <c r="D53" s="63" t="s">
        <v>517</v>
      </c>
      <c r="E53" s="63">
        <v>712014805001</v>
      </c>
      <c r="F53" s="64">
        <v>1</v>
      </c>
      <c r="G53" s="64">
        <v>1</v>
      </c>
      <c r="H53" s="64">
        <v>1</v>
      </c>
      <c r="I53" s="64">
        <v>1</v>
      </c>
      <c r="J53" s="65" t="s">
        <v>69</v>
      </c>
      <c r="K53" s="65" t="s">
        <v>69</v>
      </c>
      <c r="L53" s="65" t="s">
        <v>69</v>
      </c>
      <c r="M53" s="62"/>
      <c r="N53" s="78" t="s">
        <v>530</v>
      </c>
    </row>
    <row r="54" spans="1:14" s="66" customFormat="1" x14ac:dyDescent="0.45">
      <c r="A54" s="61">
        <v>35</v>
      </c>
      <c r="B54" s="62" t="s">
        <v>529</v>
      </c>
      <c r="C54" s="77" t="s">
        <v>130</v>
      </c>
      <c r="D54" s="63" t="s">
        <v>517</v>
      </c>
      <c r="E54" s="63">
        <v>712014805002</v>
      </c>
      <c r="F54" s="64">
        <v>1</v>
      </c>
      <c r="G54" s="64">
        <v>1</v>
      </c>
      <c r="H54" s="64">
        <v>1</v>
      </c>
      <c r="I54" s="64">
        <v>1</v>
      </c>
      <c r="J54" s="65" t="s">
        <v>69</v>
      </c>
      <c r="K54" s="65" t="s">
        <v>69</v>
      </c>
      <c r="L54" s="65" t="s">
        <v>69</v>
      </c>
      <c r="M54" s="62"/>
      <c r="N54" s="78" t="s">
        <v>531</v>
      </c>
    </row>
    <row r="55" spans="1:14" s="66" customFormat="1" x14ac:dyDescent="0.45">
      <c r="A55" s="61">
        <v>36</v>
      </c>
      <c r="B55" s="62" t="s">
        <v>529</v>
      </c>
      <c r="C55" s="77" t="s">
        <v>130</v>
      </c>
      <c r="D55" s="63" t="s">
        <v>517</v>
      </c>
      <c r="E55" s="63">
        <v>712014805003</v>
      </c>
      <c r="F55" s="64">
        <v>1</v>
      </c>
      <c r="G55" s="64">
        <v>1</v>
      </c>
      <c r="H55" s="64">
        <v>1</v>
      </c>
      <c r="I55" s="64">
        <v>1</v>
      </c>
      <c r="J55" s="65" t="s">
        <v>69</v>
      </c>
      <c r="K55" s="65" t="s">
        <v>69</v>
      </c>
      <c r="L55" s="65" t="s">
        <v>69</v>
      </c>
      <c r="M55" s="62"/>
      <c r="N55" s="78" t="s">
        <v>532</v>
      </c>
    </row>
    <row r="56" spans="1:14" s="66" customFormat="1" x14ac:dyDescent="0.45">
      <c r="A56" s="61">
        <v>37</v>
      </c>
      <c r="B56" s="62" t="s">
        <v>529</v>
      </c>
      <c r="C56" s="77" t="s">
        <v>130</v>
      </c>
      <c r="D56" s="63" t="s">
        <v>517</v>
      </c>
      <c r="E56" s="63">
        <v>712014805004</v>
      </c>
      <c r="F56" s="64">
        <v>1</v>
      </c>
      <c r="G56" s="64">
        <v>1</v>
      </c>
      <c r="H56" s="64">
        <v>1</v>
      </c>
      <c r="I56" s="64">
        <v>1</v>
      </c>
      <c r="J56" s="65" t="s">
        <v>69</v>
      </c>
      <c r="K56" s="65" t="s">
        <v>69</v>
      </c>
      <c r="L56" s="65" t="s">
        <v>69</v>
      </c>
      <c r="M56" s="62"/>
      <c r="N56" s="78" t="s">
        <v>533</v>
      </c>
    </row>
    <row r="57" spans="1:14" s="66" customFormat="1" x14ac:dyDescent="0.45">
      <c r="A57" s="61">
        <v>38</v>
      </c>
      <c r="B57" s="62" t="s">
        <v>529</v>
      </c>
      <c r="C57" s="77" t="s">
        <v>130</v>
      </c>
      <c r="D57" s="63" t="s">
        <v>517</v>
      </c>
      <c r="E57" s="63">
        <v>712014805005</v>
      </c>
      <c r="F57" s="64">
        <v>1</v>
      </c>
      <c r="G57" s="64">
        <v>1</v>
      </c>
      <c r="H57" s="64">
        <v>1</v>
      </c>
      <c r="I57" s="64">
        <v>1</v>
      </c>
      <c r="J57" s="65" t="s">
        <v>69</v>
      </c>
      <c r="K57" s="65" t="s">
        <v>69</v>
      </c>
      <c r="L57" s="65" t="s">
        <v>69</v>
      </c>
      <c r="M57" s="62"/>
      <c r="N57" s="78" t="s">
        <v>534</v>
      </c>
    </row>
    <row r="58" spans="1:14" s="66" customFormat="1" x14ac:dyDescent="0.45">
      <c r="A58" s="61">
        <v>39</v>
      </c>
      <c r="B58" s="62" t="s">
        <v>529</v>
      </c>
      <c r="C58" s="77" t="s">
        <v>130</v>
      </c>
      <c r="D58" s="63" t="s">
        <v>522</v>
      </c>
      <c r="E58" s="63">
        <v>712014805006</v>
      </c>
      <c r="F58" s="64">
        <v>1</v>
      </c>
      <c r="G58" s="64">
        <v>1</v>
      </c>
      <c r="H58" s="64">
        <v>1</v>
      </c>
      <c r="I58" s="64">
        <v>1</v>
      </c>
      <c r="J58" s="65" t="s">
        <v>69</v>
      </c>
      <c r="K58" s="65" t="s">
        <v>69</v>
      </c>
      <c r="L58" s="65" t="s">
        <v>69</v>
      </c>
      <c r="M58" s="62"/>
      <c r="N58" s="78" t="s">
        <v>535</v>
      </c>
    </row>
    <row r="59" spans="1:14" s="66" customFormat="1" x14ac:dyDescent="0.45">
      <c r="A59" s="61"/>
      <c r="B59" s="67" t="s">
        <v>136</v>
      </c>
      <c r="C59" s="188"/>
      <c r="D59" s="63"/>
      <c r="E59" s="63"/>
      <c r="F59" s="64"/>
      <c r="G59" s="64"/>
      <c r="H59" s="64"/>
      <c r="I59" s="64"/>
      <c r="J59" s="65"/>
      <c r="K59" s="65"/>
      <c r="L59" s="65"/>
      <c r="M59" s="62"/>
      <c r="N59" s="78"/>
    </row>
    <row r="60" spans="1:14" s="66" customFormat="1" x14ac:dyDescent="0.45">
      <c r="A60" s="61">
        <v>40</v>
      </c>
      <c r="B60" s="62" t="s">
        <v>180</v>
      </c>
      <c r="C60" s="77" t="s">
        <v>763</v>
      </c>
      <c r="D60" s="192" t="s">
        <v>69</v>
      </c>
      <c r="E60" s="65" t="s">
        <v>69</v>
      </c>
      <c r="F60" s="64">
        <v>1</v>
      </c>
      <c r="G60" s="64">
        <v>1</v>
      </c>
      <c r="H60" s="64">
        <v>1</v>
      </c>
      <c r="I60" s="64">
        <v>1</v>
      </c>
      <c r="J60" s="65" t="s">
        <v>69</v>
      </c>
      <c r="K60" s="65" t="s">
        <v>69</v>
      </c>
      <c r="L60" s="65" t="s">
        <v>69</v>
      </c>
      <c r="M60" s="62"/>
      <c r="N60" s="78" t="s">
        <v>547</v>
      </c>
    </row>
    <row r="61" spans="1:14" s="66" customFormat="1" x14ac:dyDescent="0.45">
      <c r="A61" s="61"/>
      <c r="B61" s="67" t="s">
        <v>81</v>
      </c>
      <c r="C61" s="188"/>
      <c r="D61" s="63"/>
      <c r="E61" s="63"/>
      <c r="F61" s="64"/>
      <c r="G61" s="64"/>
      <c r="H61" s="64"/>
      <c r="I61" s="64"/>
      <c r="J61" s="65"/>
      <c r="K61" s="65"/>
      <c r="L61" s="65"/>
      <c r="M61" s="62"/>
      <c r="N61" s="78"/>
    </row>
    <row r="62" spans="1:14" s="66" customFormat="1" x14ac:dyDescent="0.45">
      <c r="A62" s="61">
        <v>41</v>
      </c>
      <c r="B62" s="62" t="s">
        <v>556</v>
      </c>
      <c r="C62" s="77" t="s">
        <v>769</v>
      </c>
      <c r="D62" s="192" t="s">
        <v>69</v>
      </c>
      <c r="E62" s="65" t="s">
        <v>69</v>
      </c>
      <c r="F62" s="64">
        <v>1</v>
      </c>
      <c r="G62" s="64">
        <v>1</v>
      </c>
      <c r="H62" s="64">
        <v>1</v>
      </c>
      <c r="I62" s="64">
        <v>1</v>
      </c>
      <c r="J62" s="65" t="s">
        <v>69</v>
      </c>
      <c r="K62" s="65" t="s">
        <v>69</v>
      </c>
      <c r="L62" s="65" t="s">
        <v>69</v>
      </c>
      <c r="M62" s="62"/>
      <c r="N62" s="78" t="s">
        <v>530</v>
      </c>
    </row>
    <row r="63" spans="1:14" s="66" customFormat="1" x14ac:dyDescent="0.45">
      <c r="A63" s="61">
        <v>42</v>
      </c>
      <c r="B63" s="62" t="s">
        <v>556</v>
      </c>
      <c r="C63" s="77" t="s">
        <v>769</v>
      </c>
      <c r="D63" s="192" t="s">
        <v>69</v>
      </c>
      <c r="E63" s="65" t="s">
        <v>69</v>
      </c>
      <c r="F63" s="64">
        <v>1</v>
      </c>
      <c r="G63" s="64">
        <v>1</v>
      </c>
      <c r="H63" s="64">
        <v>1</v>
      </c>
      <c r="I63" s="64">
        <v>1</v>
      </c>
      <c r="J63" s="65" t="s">
        <v>69</v>
      </c>
      <c r="K63" s="65" t="s">
        <v>69</v>
      </c>
      <c r="L63" s="65" t="s">
        <v>69</v>
      </c>
      <c r="M63" s="62"/>
      <c r="N63" s="78" t="s">
        <v>558</v>
      </c>
    </row>
    <row r="64" spans="1:14" s="66" customFormat="1" x14ac:dyDescent="0.45">
      <c r="A64" s="61">
        <v>43</v>
      </c>
      <c r="B64" s="62" t="s">
        <v>180</v>
      </c>
      <c r="C64" s="77" t="s">
        <v>769</v>
      </c>
      <c r="D64" s="192" t="s">
        <v>69</v>
      </c>
      <c r="E64" s="65" t="s">
        <v>69</v>
      </c>
      <c r="F64" s="64">
        <v>1</v>
      </c>
      <c r="G64" s="64">
        <v>1</v>
      </c>
      <c r="H64" s="64">
        <v>1</v>
      </c>
      <c r="I64" s="64">
        <v>1</v>
      </c>
      <c r="J64" s="65" t="s">
        <v>69</v>
      </c>
      <c r="K64" s="65" t="s">
        <v>69</v>
      </c>
      <c r="L64" s="65" t="s">
        <v>69</v>
      </c>
      <c r="M64" s="62"/>
      <c r="N64" s="78" t="s">
        <v>560</v>
      </c>
    </row>
    <row r="65" spans="1:14" s="66" customFormat="1" x14ac:dyDescent="0.45">
      <c r="A65" s="61">
        <v>44</v>
      </c>
      <c r="B65" s="62" t="s">
        <v>186</v>
      </c>
      <c r="C65" s="190" t="s">
        <v>765</v>
      </c>
      <c r="D65" s="192" t="s">
        <v>69</v>
      </c>
      <c r="E65" s="65" t="s">
        <v>69</v>
      </c>
      <c r="F65" s="64">
        <v>1</v>
      </c>
      <c r="G65" s="64">
        <v>1</v>
      </c>
      <c r="H65" s="64">
        <v>1</v>
      </c>
      <c r="I65" s="64">
        <v>1</v>
      </c>
      <c r="J65" s="65" t="s">
        <v>69</v>
      </c>
      <c r="K65" s="65" t="s">
        <v>69</v>
      </c>
      <c r="L65" s="65" t="s">
        <v>69</v>
      </c>
      <c r="M65" s="62"/>
      <c r="N65" s="78" t="s">
        <v>546</v>
      </c>
    </row>
    <row r="66" spans="1:14" s="66" customFormat="1" x14ac:dyDescent="0.45">
      <c r="A66" s="61">
        <v>45</v>
      </c>
      <c r="B66" s="62" t="s">
        <v>186</v>
      </c>
      <c r="C66" s="190" t="s">
        <v>765</v>
      </c>
      <c r="D66" s="192" t="s">
        <v>69</v>
      </c>
      <c r="E66" s="65" t="s">
        <v>69</v>
      </c>
      <c r="F66" s="64">
        <v>1</v>
      </c>
      <c r="G66" s="64">
        <v>1</v>
      </c>
      <c r="H66" s="64">
        <v>1</v>
      </c>
      <c r="I66" s="64">
        <v>1</v>
      </c>
      <c r="J66" s="65" t="s">
        <v>69</v>
      </c>
      <c r="K66" s="65" t="s">
        <v>69</v>
      </c>
      <c r="L66" s="65" t="s">
        <v>69</v>
      </c>
      <c r="M66" s="62"/>
      <c r="N66" s="78" t="s">
        <v>548</v>
      </c>
    </row>
    <row r="67" spans="1:14" s="66" customFormat="1" x14ac:dyDescent="0.45">
      <c r="A67" s="61">
        <v>46</v>
      </c>
      <c r="B67" s="62" t="s">
        <v>186</v>
      </c>
      <c r="C67" s="190" t="s">
        <v>765</v>
      </c>
      <c r="D67" s="192" t="s">
        <v>69</v>
      </c>
      <c r="E67" s="65" t="s">
        <v>69</v>
      </c>
      <c r="F67" s="64">
        <v>1</v>
      </c>
      <c r="G67" s="64">
        <v>1</v>
      </c>
      <c r="H67" s="64">
        <v>1</v>
      </c>
      <c r="I67" s="64">
        <v>1</v>
      </c>
      <c r="J67" s="65" t="s">
        <v>69</v>
      </c>
      <c r="K67" s="65" t="s">
        <v>69</v>
      </c>
      <c r="L67" s="65" t="s">
        <v>69</v>
      </c>
      <c r="M67" s="62"/>
      <c r="N67" s="78" t="s">
        <v>549</v>
      </c>
    </row>
    <row r="68" spans="1:14" s="66" customFormat="1" x14ac:dyDescent="0.45">
      <c r="A68" s="61">
        <v>47</v>
      </c>
      <c r="B68" s="62" t="s">
        <v>186</v>
      </c>
      <c r="C68" s="190" t="s">
        <v>765</v>
      </c>
      <c r="D68" s="192" t="s">
        <v>69</v>
      </c>
      <c r="E68" s="65" t="s">
        <v>69</v>
      </c>
      <c r="F68" s="64">
        <v>1</v>
      </c>
      <c r="G68" s="64">
        <v>1</v>
      </c>
      <c r="H68" s="64">
        <v>1</v>
      </c>
      <c r="I68" s="64">
        <v>1</v>
      </c>
      <c r="J68" s="65" t="s">
        <v>69</v>
      </c>
      <c r="K68" s="65" t="s">
        <v>69</v>
      </c>
      <c r="L68" s="65" t="s">
        <v>69</v>
      </c>
      <c r="M68" s="62"/>
      <c r="N68" s="78" t="s">
        <v>550</v>
      </c>
    </row>
    <row r="69" spans="1:14" s="66" customFormat="1" x14ac:dyDescent="0.45">
      <c r="A69" s="61">
        <v>48</v>
      </c>
      <c r="B69" s="62" t="s">
        <v>186</v>
      </c>
      <c r="C69" s="190" t="s">
        <v>765</v>
      </c>
      <c r="D69" s="192" t="s">
        <v>69</v>
      </c>
      <c r="E69" s="65" t="s">
        <v>69</v>
      </c>
      <c r="F69" s="64">
        <v>1</v>
      </c>
      <c r="G69" s="64">
        <v>1</v>
      </c>
      <c r="H69" s="64">
        <v>1</v>
      </c>
      <c r="I69" s="64">
        <v>1</v>
      </c>
      <c r="J69" s="65" t="s">
        <v>69</v>
      </c>
      <c r="K69" s="65" t="s">
        <v>69</v>
      </c>
      <c r="L69" s="65" t="s">
        <v>69</v>
      </c>
      <c r="M69" s="62"/>
      <c r="N69" s="78" t="s">
        <v>748</v>
      </c>
    </row>
    <row r="70" spans="1:14" s="66" customFormat="1" x14ac:dyDescent="0.45">
      <c r="A70" s="61">
        <v>49</v>
      </c>
      <c r="B70" s="62" t="s">
        <v>186</v>
      </c>
      <c r="C70" s="190" t="s">
        <v>765</v>
      </c>
      <c r="D70" s="192" t="s">
        <v>69</v>
      </c>
      <c r="E70" s="65" t="s">
        <v>69</v>
      </c>
      <c r="F70" s="64">
        <v>1</v>
      </c>
      <c r="G70" s="64">
        <v>1</v>
      </c>
      <c r="H70" s="64">
        <v>1</v>
      </c>
      <c r="I70" s="64">
        <v>1</v>
      </c>
      <c r="J70" s="65" t="s">
        <v>69</v>
      </c>
      <c r="K70" s="65" t="s">
        <v>69</v>
      </c>
      <c r="L70" s="65" t="s">
        <v>69</v>
      </c>
      <c r="M70" s="62"/>
      <c r="N70" s="78" t="s">
        <v>892</v>
      </c>
    </row>
    <row r="71" spans="1:14" s="66" customFormat="1" x14ac:dyDescent="0.45">
      <c r="A71" s="61">
        <v>50</v>
      </c>
      <c r="B71" s="62" t="s">
        <v>186</v>
      </c>
      <c r="C71" s="190" t="s">
        <v>765</v>
      </c>
      <c r="D71" s="192" t="s">
        <v>69</v>
      </c>
      <c r="E71" s="65" t="s">
        <v>69</v>
      </c>
      <c r="F71" s="64">
        <v>1</v>
      </c>
      <c r="G71" s="64">
        <v>1</v>
      </c>
      <c r="H71" s="64">
        <v>1</v>
      </c>
      <c r="I71" s="64">
        <v>1</v>
      </c>
      <c r="J71" s="65" t="s">
        <v>69</v>
      </c>
      <c r="K71" s="65" t="s">
        <v>69</v>
      </c>
      <c r="L71" s="65" t="s">
        <v>69</v>
      </c>
      <c r="M71" s="62"/>
      <c r="N71" s="78" t="s">
        <v>555</v>
      </c>
    </row>
    <row r="72" spans="1:14" s="66" customFormat="1" x14ac:dyDescent="0.45">
      <c r="A72" s="61">
        <v>51</v>
      </c>
      <c r="B72" s="62" t="s">
        <v>186</v>
      </c>
      <c r="C72" s="190" t="s">
        <v>765</v>
      </c>
      <c r="D72" s="192" t="s">
        <v>69</v>
      </c>
      <c r="E72" s="65" t="s">
        <v>69</v>
      </c>
      <c r="F72" s="64">
        <v>1</v>
      </c>
      <c r="G72" s="64">
        <v>1</v>
      </c>
      <c r="H72" s="64">
        <v>1</v>
      </c>
      <c r="I72" s="64">
        <v>1</v>
      </c>
      <c r="J72" s="65" t="s">
        <v>69</v>
      </c>
      <c r="K72" s="65" t="s">
        <v>69</v>
      </c>
      <c r="L72" s="65" t="s">
        <v>69</v>
      </c>
      <c r="M72" s="62"/>
      <c r="N72" s="78" t="s">
        <v>557</v>
      </c>
    </row>
    <row r="73" spans="1:14" s="66" customFormat="1" x14ac:dyDescent="0.45">
      <c r="A73" s="61">
        <v>52</v>
      </c>
      <c r="B73" s="62" t="s">
        <v>186</v>
      </c>
      <c r="C73" s="190" t="s">
        <v>765</v>
      </c>
      <c r="D73" s="192" t="s">
        <v>69</v>
      </c>
      <c r="E73" s="65" t="s">
        <v>69</v>
      </c>
      <c r="F73" s="64">
        <v>1</v>
      </c>
      <c r="G73" s="64">
        <v>1</v>
      </c>
      <c r="H73" s="64">
        <v>1</v>
      </c>
      <c r="I73" s="64">
        <v>1</v>
      </c>
      <c r="J73" s="65" t="s">
        <v>69</v>
      </c>
      <c r="K73" s="65" t="s">
        <v>69</v>
      </c>
      <c r="L73" s="65" t="s">
        <v>69</v>
      </c>
      <c r="M73" s="62"/>
      <c r="N73" s="78" t="s">
        <v>559</v>
      </c>
    </row>
    <row r="74" spans="1:14" s="66" customFormat="1" x14ac:dyDescent="0.45">
      <c r="A74" s="61">
        <v>53</v>
      </c>
      <c r="B74" s="62" t="s">
        <v>186</v>
      </c>
      <c r="C74" s="190" t="s">
        <v>765</v>
      </c>
      <c r="D74" s="192" t="s">
        <v>69</v>
      </c>
      <c r="E74" s="65" t="s">
        <v>69</v>
      </c>
      <c r="F74" s="64">
        <v>1</v>
      </c>
      <c r="G74" s="64">
        <v>1</v>
      </c>
      <c r="H74" s="64">
        <v>1</v>
      </c>
      <c r="I74" s="64">
        <v>1</v>
      </c>
      <c r="J74" s="65" t="s">
        <v>69</v>
      </c>
      <c r="K74" s="65" t="s">
        <v>69</v>
      </c>
      <c r="L74" s="65" t="s">
        <v>69</v>
      </c>
      <c r="M74" s="62"/>
      <c r="N74" s="78" t="s">
        <v>561</v>
      </c>
    </row>
    <row r="75" spans="1:14" s="66" customFormat="1" x14ac:dyDescent="0.45">
      <c r="A75" s="61"/>
      <c r="B75" s="83" t="s">
        <v>767</v>
      </c>
      <c r="C75" s="188"/>
      <c r="D75" s="63"/>
      <c r="E75" s="63"/>
      <c r="F75" s="64"/>
      <c r="G75" s="64"/>
      <c r="H75" s="64"/>
      <c r="I75" s="64"/>
      <c r="J75" s="65"/>
      <c r="K75" s="65"/>
      <c r="L75" s="65"/>
      <c r="M75" s="62"/>
      <c r="N75" s="78"/>
    </row>
    <row r="76" spans="1:14" s="66" customFormat="1" x14ac:dyDescent="0.45">
      <c r="A76" s="61">
        <v>54</v>
      </c>
      <c r="B76" s="62" t="s">
        <v>566</v>
      </c>
      <c r="C76" s="77" t="s">
        <v>120</v>
      </c>
      <c r="D76" s="63" t="s">
        <v>499</v>
      </c>
      <c r="E76" s="63">
        <v>712042101001</v>
      </c>
      <c r="F76" s="64">
        <v>1</v>
      </c>
      <c r="G76" s="64">
        <v>1</v>
      </c>
      <c r="H76" s="64">
        <v>1</v>
      </c>
      <c r="I76" s="64">
        <v>1</v>
      </c>
      <c r="J76" s="65" t="s">
        <v>69</v>
      </c>
      <c r="K76" s="65" t="s">
        <v>69</v>
      </c>
      <c r="L76" s="65" t="s">
        <v>69</v>
      </c>
      <c r="M76" s="62"/>
      <c r="N76" s="78" t="s">
        <v>567</v>
      </c>
    </row>
    <row r="77" spans="1:14" s="66" customFormat="1" x14ac:dyDescent="0.45">
      <c r="A77" s="61"/>
      <c r="B77" s="67" t="s">
        <v>208</v>
      </c>
      <c r="C77" s="77"/>
      <c r="D77" s="63"/>
      <c r="E77" s="63"/>
      <c r="F77" s="64"/>
      <c r="G77" s="64"/>
      <c r="H77" s="64"/>
      <c r="I77" s="64"/>
      <c r="J77" s="65"/>
      <c r="K77" s="65"/>
      <c r="L77" s="65"/>
      <c r="M77" s="62"/>
      <c r="N77" s="78"/>
    </row>
    <row r="78" spans="1:14" s="66" customFormat="1" x14ac:dyDescent="0.45">
      <c r="A78" s="61">
        <v>55</v>
      </c>
      <c r="B78" s="75" t="s">
        <v>568</v>
      </c>
      <c r="C78" s="77" t="s">
        <v>120</v>
      </c>
      <c r="D78" s="63" t="s">
        <v>503</v>
      </c>
      <c r="E78" s="63">
        <v>712042101003</v>
      </c>
      <c r="F78" s="64">
        <v>1</v>
      </c>
      <c r="G78" s="64">
        <v>1</v>
      </c>
      <c r="H78" s="64">
        <v>1</v>
      </c>
      <c r="I78" s="64">
        <v>1</v>
      </c>
      <c r="J78" s="65" t="s">
        <v>69</v>
      </c>
      <c r="K78" s="65" t="s">
        <v>69</v>
      </c>
      <c r="L78" s="65" t="s">
        <v>69</v>
      </c>
      <c r="M78" s="62"/>
      <c r="N78" s="78" t="s">
        <v>569</v>
      </c>
    </row>
    <row r="79" spans="1:14" s="66" customFormat="1" x14ac:dyDescent="0.45">
      <c r="A79" s="61"/>
      <c r="B79" s="67" t="s">
        <v>125</v>
      </c>
      <c r="C79" s="77"/>
      <c r="D79" s="63"/>
      <c r="E79" s="63"/>
      <c r="F79" s="64"/>
      <c r="G79" s="64"/>
      <c r="H79" s="64"/>
      <c r="I79" s="64"/>
      <c r="J79" s="65"/>
      <c r="K79" s="65"/>
      <c r="L79" s="65"/>
      <c r="M79" s="62"/>
      <c r="N79" s="78"/>
    </row>
    <row r="80" spans="1:14" s="66" customFormat="1" x14ac:dyDescent="0.45">
      <c r="A80" s="61">
        <v>56</v>
      </c>
      <c r="B80" s="62" t="s">
        <v>571</v>
      </c>
      <c r="C80" s="77" t="s">
        <v>127</v>
      </c>
      <c r="D80" s="63" t="s">
        <v>506</v>
      </c>
      <c r="E80" s="63">
        <v>712043101002</v>
      </c>
      <c r="F80" s="64">
        <v>1</v>
      </c>
      <c r="G80" s="64">
        <v>1</v>
      </c>
      <c r="H80" s="64">
        <v>1</v>
      </c>
      <c r="I80" s="64">
        <v>1</v>
      </c>
      <c r="J80" s="65" t="s">
        <v>69</v>
      </c>
      <c r="K80" s="65" t="s">
        <v>69</v>
      </c>
      <c r="L80" s="65" t="s">
        <v>69</v>
      </c>
      <c r="M80" s="62"/>
      <c r="N80" s="78" t="s">
        <v>572</v>
      </c>
    </row>
    <row r="81" spans="1:14" s="66" customFormat="1" x14ac:dyDescent="0.45">
      <c r="A81" s="61">
        <v>57</v>
      </c>
      <c r="B81" s="62" t="s">
        <v>516</v>
      </c>
      <c r="C81" s="77" t="s">
        <v>130</v>
      </c>
      <c r="D81" s="63" t="s">
        <v>517</v>
      </c>
      <c r="E81" s="63">
        <v>712044101007</v>
      </c>
      <c r="F81" s="64">
        <v>1</v>
      </c>
      <c r="G81" s="64">
        <v>1</v>
      </c>
      <c r="H81" s="64">
        <v>1</v>
      </c>
      <c r="I81" s="64">
        <v>1</v>
      </c>
      <c r="J81" s="65" t="s">
        <v>69</v>
      </c>
      <c r="K81" s="65" t="s">
        <v>69</v>
      </c>
      <c r="L81" s="65" t="s">
        <v>69</v>
      </c>
      <c r="M81" s="62"/>
      <c r="N81" s="78" t="s">
        <v>577</v>
      </c>
    </row>
    <row r="82" spans="1:14" s="66" customFormat="1" x14ac:dyDescent="0.45">
      <c r="A82" s="61">
        <v>58</v>
      </c>
      <c r="B82" s="62" t="s">
        <v>516</v>
      </c>
      <c r="C82" s="77" t="s">
        <v>130</v>
      </c>
      <c r="D82" s="63" t="s">
        <v>517</v>
      </c>
      <c r="E82" s="63">
        <v>712044101008</v>
      </c>
      <c r="F82" s="64">
        <v>1</v>
      </c>
      <c r="G82" s="64">
        <v>1</v>
      </c>
      <c r="H82" s="64">
        <v>1</v>
      </c>
      <c r="I82" s="64">
        <v>1</v>
      </c>
      <c r="J82" s="65" t="s">
        <v>69</v>
      </c>
      <c r="K82" s="65" t="s">
        <v>69</v>
      </c>
      <c r="L82" s="65" t="s">
        <v>69</v>
      </c>
      <c r="M82" s="62"/>
      <c r="N82" s="78" t="s">
        <v>578</v>
      </c>
    </row>
    <row r="83" spans="1:14" s="66" customFormat="1" x14ac:dyDescent="0.45">
      <c r="A83" s="61"/>
      <c r="B83" s="67" t="s">
        <v>750</v>
      </c>
      <c r="C83" s="77"/>
      <c r="D83" s="63"/>
      <c r="E83" s="63"/>
      <c r="F83" s="64"/>
      <c r="G83" s="64"/>
      <c r="H83" s="64"/>
      <c r="I83" s="64"/>
      <c r="J83" s="65"/>
      <c r="K83" s="65"/>
      <c r="L83" s="65"/>
      <c r="M83" s="62"/>
      <c r="N83" s="78"/>
    </row>
    <row r="84" spans="1:14" s="66" customFormat="1" x14ac:dyDescent="0.45">
      <c r="A84" s="61">
        <v>59</v>
      </c>
      <c r="B84" s="75" t="s">
        <v>751</v>
      </c>
      <c r="C84" s="77" t="s">
        <v>120</v>
      </c>
      <c r="D84" s="63" t="s">
        <v>503</v>
      </c>
      <c r="E84" s="63">
        <v>712042101002</v>
      </c>
      <c r="F84" s="64">
        <v>1</v>
      </c>
      <c r="G84" s="64">
        <v>1</v>
      </c>
      <c r="H84" s="64">
        <v>1</v>
      </c>
      <c r="I84" s="64">
        <v>1</v>
      </c>
      <c r="J84" s="65" t="s">
        <v>69</v>
      </c>
      <c r="K84" s="65" t="s">
        <v>69</v>
      </c>
      <c r="L84" s="65" t="s">
        <v>69</v>
      </c>
      <c r="M84" s="62" t="s">
        <v>73</v>
      </c>
      <c r="N84" s="78" t="s">
        <v>73</v>
      </c>
    </row>
    <row r="85" spans="1:14" s="66" customFormat="1" x14ac:dyDescent="0.45">
      <c r="A85" s="61"/>
      <c r="B85" s="67" t="s">
        <v>218</v>
      </c>
      <c r="C85" s="77"/>
      <c r="D85" s="63"/>
      <c r="E85" s="63"/>
      <c r="F85" s="64"/>
      <c r="G85" s="64"/>
      <c r="H85" s="64"/>
      <c r="I85" s="64"/>
      <c r="J85" s="65"/>
      <c r="K85" s="65"/>
      <c r="L85" s="65"/>
      <c r="M85" s="62"/>
      <c r="N85" s="78"/>
    </row>
    <row r="86" spans="1:14" s="66" customFormat="1" x14ac:dyDescent="0.45">
      <c r="A86" s="61">
        <v>60</v>
      </c>
      <c r="B86" s="62" t="s">
        <v>574</v>
      </c>
      <c r="C86" s="77" t="s">
        <v>127</v>
      </c>
      <c r="D86" s="63" t="s">
        <v>506</v>
      </c>
      <c r="E86" s="63">
        <v>712043201001</v>
      </c>
      <c r="F86" s="64">
        <v>1</v>
      </c>
      <c r="G86" s="64">
        <v>1</v>
      </c>
      <c r="H86" s="64">
        <v>1</v>
      </c>
      <c r="I86" s="64">
        <v>1</v>
      </c>
      <c r="J86" s="65" t="s">
        <v>69</v>
      </c>
      <c r="K86" s="65" t="s">
        <v>69</v>
      </c>
      <c r="L86" s="65" t="s">
        <v>69</v>
      </c>
      <c r="M86" s="62"/>
      <c r="N86" s="78" t="s">
        <v>575</v>
      </c>
    </row>
    <row r="87" spans="1:14" s="66" customFormat="1" x14ac:dyDescent="0.45">
      <c r="A87" s="61">
        <v>61</v>
      </c>
      <c r="B87" s="62" t="s">
        <v>574</v>
      </c>
      <c r="C87" s="77" t="s">
        <v>127</v>
      </c>
      <c r="D87" s="63" t="s">
        <v>506</v>
      </c>
      <c r="E87" s="63">
        <v>712043201002</v>
      </c>
      <c r="F87" s="64">
        <v>1</v>
      </c>
      <c r="G87" s="64">
        <v>1</v>
      </c>
      <c r="H87" s="64">
        <v>1</v>
      </c>
      <c r="I87" s="64">
        <v>1</v>
      </c>
      <c r="J87" s="65" t="s">
        <v>69</v>
      </c>
      <c r="K87" s="65" t="s">
        <v>69</v>
      </c>
      <c r="L87" s="65" t="s">
        <v>69</v>
      </c>
      <c r="M87" s="62"/>
      <c r="N87" s="78" t="s">
        <v>576</v>
      </c>
    </row>
    <row r="88" spans="1:14" s="66" customFormat="1" x14ac:dyDescent="0.45">
      <c r="A88" s="61"/>
      <c r="B88" s="67" t="s">
        <v>81</v>
      </c>
      <c r="C88" s="77"/>
      <c r="D88" s="63"/>
      <c r="E88" s="63"/>
      <c r="F88" s="64"/>
      <c r="G88" s="64"/>
      <c r="H88" s="64"/>
      <c r="I88" s="64"/>
      <c r="J88" s="65"/>
      <c r="K88" s="65"/>
      <c r="L88" s="65"/>
      <c r="M88" s="62"/>
      <c r="N88" s="78"/>
    </row>
    <row r="89" spans="1:14" s="66" customFormat="1" x14ac:dyDescent="0.45">
      <c r="A89" s="61">
        <v>62</v>
      </c>
      <c r="B89" s="62" t="s">
        <v>143</v>
      </c>
      <c r="C89" s="77" t="s">
        <v>769</v>
      </c>
      <c r="D89" s="192" t="s">
        <v>69</v>
      </c>
      <c r="E89" s="65" t="s">
        <v>69</v>
      </c>
      <c r="F89" s="64">
        <v>1</v>
      </c>
      <c r="G89" s="64">
        <v>1</v>
      </c>
      <c r="H89" s="64">
        <v>1</v>
      </c>
      <c r="I89" s="64">
        <v>1</v>
      </c>
      <c r="J89" s="65" t="s">
        <v>69</v>
      </c>
      <c r="K89" s="65" t="s">
        <v>69</v>
      </c>
      <c r="L89" s="65" t="s">
        <v>69</v>
      </c>
      <c r="M89" s="62"/>
      <c r="N89" s="78" t="s">
        <v>598</v>
      </c>
    </row>
    <row r="90" spans="1:14" s="66" customFormat="1" x14ac:dyDescent="0.45">
      <c r="A90" s="61">
        <v>63</v>
      </c>
      <c r="B90" s="62" t="s">
        <v>110</v>
      </c>
      <c r="C90" s="190" t="s">
        <v>765</v>
      </c>
      <c r="D90" s="192" t="s">
        <v>69</v>
      </c>
      <c r="E90" s="65" t="s">
        <v>69</v>
      </c>
      <c r="F90" s="64">
        <v>1</v>
      </c>
      <c r="G90" s="64">
        <v>1</v>
      </c>
      <c r="H90" s="64">
        <v>1</v>
      </c>
      <c r="I90" s="64">
        <v>1</v>
      </c>
      <c r="J90" s="65" t="s">
        <v>69</v>
      </c>
      <c r="K90" s="65" t="s">
        <v>69</v>
      </c>
      <c r="L90" s="65" t="s">
        <v>69</v>
      </c>
      <c r="M90" s="62"/>
      <c r="N90" s="78" t="s">
        <v>583</v>
      </c>
    </row>
    <row r="91" spans="1:14" s="66" customFormat="1" x14ac:dyDescent="0.45">
      <c r="A91" s="61"/>
      <c r="B91" s="67" t="s">
        <v>236</v>
      </c>
      <c r="C91" s="77"/>
      <c r="D91" s="63"/>
      <c r="E91" s="63"/>
      <c r="F91" s="64"/>
      <c r="G91" s="64"/>
      <c r="H91" s="64"/>
      <c r="I91" s="64"/>
      <c r="J91" s="65"/>
      <c r="K91" s="65"/>
      <c r="L91" s="65"/>
      <c r="M91" s="62"/>
      <c r="N91" s="78"/>
    </row>
    <row r="92" spans="1:14" s="66" customFormat="1" x14ac:dyDescent="0.45">
      <c r="A92" s="61">
        <v>64</v>
      </c>
      <c r="B92" s="62" t="s">
        <v>579</v>
      </c>
      <c r="C92" s="77" t="s">
        <v>130</v>
      </c>
      <c r="D92" s="63" t="s">
        <v>580</v>
      </c>
      <c r="E92" s="63">
        <v>712044203002</v>
      </c>
      <c r="F92" s="64">
        <v>1</v>
      </c>
      <c r="G92" s="64">
        <v>1</v>
      </c>
      <c r="H92" s="64">
        <v>1</v>
      </c>
      <c r="I92" s="64">
        <v>1</v>
      </c>
      <c r="J92" s="65" t="s">
        <v>69</v>
      </c>
      <c r="K92" s="65" t="s">
        <v>69</v>
      </c>
      <c r="L92" s="65" t="s">
        <v>69</v>
      </c>
      <c r="M92" s="62" t="s">
        <v>73</v>
      </c>
      <c r="N92" s="78" t="s">
        <v>73</v>
      </c>
    </row>
    <row r="93" spans="1:14" s="66" customFormat="1" x14ac:dyDescent="0.45">
      <c r="A93" s="61"/>
      <c r="B93" s="67" t="s">
        <v>81</v>
      </c>
      <c r="C93" s="77"/>
      <c r="D93" s="63"/>
      <c r="E93" s="63"/>
      <c r="F93" s="64"/>
      <c r="G93" s="64"/>
      <c r="H93" s="64"/>
      <c r="I93" s="64"/>
      <c r="J93" s="65"/>
      <c r="K93" s="65"/>
      <c r="L93" s="65"/>
      <c r="M93" s="62"/>
      <c r="N93" s="78"/>
    </row>
    <row r="94" spans="1:14" s="66" customFormat="1" x14ac:dyDescent="0.45">
      <c r="A94" s="61">
        <v>65</v>
      </c>
      <c r="B94" s="62" t="s">
        <v>595</v>
      </c>
      <c r="C94" s="77" t="s">
        <v>769</v>
      </c>
      <c r="D94" s="192" t="s">
        <v>69</v>
      </c>
      <c r="E94" s="65" t="s">
        <v>69</v>
      </c>
      <c r="F94" s="64">
        <v>1</v>
      </c>
      <c r="G94" s="64">
        <v>1</v>
      </c>
      <c r="H94" s="64">
        <v>1</v>
      </c>
      <c r="I94" s="64">
        <v>1</v>
      </c>
      <c r="J94" s="65" t="s">
        <v>69</v>
      </c>
      <c r="K94" s="65" t="s">
        <v>69</v>
      </c>
      <c r="L94" s="65" t="s">
        <v>69</v>
      </c>
      <c r="M94" s="62"/>
      <c r="N94" s="78" t="s">
        <v>596</v>
      </c>
    </row>
    <row r="95" spans="1:14" s="66" customFormat="1" x14ac:dyDescent="0.45">
      <c r="A95" s="61"/>
      <c r="B95" s="189" t="s">
        <v>240</v>
      </c>
      <c r="C95" s="77"/>
      <c r="D95" s="63"/>
      <c r="E95" s="63"/>
      <c r="F95" s="64"/>
      <c r="G95" s="64"/>
      <c r="H95" s="64"/>
      <c r="I95" s="64"/>
      <c r="J95" s="65"/>
      <c r="K95" s="65"/>
      <c r="L95" s="65"/>
      <c r="M95" s="62"/>
      <c r="N95" s="78"/>
    </row>
    <row r="96" spans="1:14" s="66" customFormat="1" x14ac:dyDescent="0.45">
      <c r="A96" s="61">
        <v>66</v>
      </c>
      <c r="B96" s="62" t="s">
        <v>571</v>
      </c>
      <c r="C96" s="77" t="s">
        <v>127</v>
      </c>
      <c r="D96" s="63" t="s">
        <v>506</v>
      </c>
      <c r="E96" s="63">
        <v>712043101002</v>
      </c>
      <c r="F96" s="64">
        <v>1</v>
      </c>
      <c r="G96" s="64">
        <v>1</v>
      </c>
      <c r="H96" s="64">
        <v>1</v>
      </c>
      <c r="I96" s="64">
        <v>1</v>
      </c>
      <c r="J96" s="65" t="s">
        <v>69</v>
      </c>
      <c r="K96" s="65" t="s">
        <v>69</v>
      </c>
      <c r="L96" s="65" t="s">
        <v>69</v>
      </c>
      <c r="M96" s="62"/>
      <c r="N96" s="78" t="s">
        <v>573</v>
      </c>
    </row>
    <row r="97" spans="1:15" s="66" customFormat="1" x14ac:dyDescent="0.45">
      <c r="A97" s="61">
        <v>67</v>
      </c>
      <c r="B97" s="77" t="s">
        <v>581</v>
      </c>
      <c r="C97" s="77" t="s">
        <v>130</v>
      </c>
      <c r="D97" s="63" t="s">
        <v>517</v>
      </c>
      <c r="E97" s="63">
        <v>712044204001</v>
      </c>
      <c r="F97" s="64">
        <v>1</v>
      </c>
      <c r="G97" s="64">
        <v>1</v>
      </c>
      <c r="H97" s="64">
        <v>1</v>
      </c>
      <c r="I97" s="64">
        <v>1</v>
      </c>
      <c r="J97" s="65" t="s">
        <v>69</v>
      </c>
      <c r="K97" s="65" t="s">
        <v>69</v>
      </c>
      <c r="L97" s="65" t="s">
        <v>69</v>
      </c>
      <c r="M97" s="62"/>
      <c r="N97" s="78" t="s">
        <v>582</v>
      </c>
    </row>
    <row r="98" spans="1:15" s="66" customFormat="1" x14ac:dyDescent="0.45">
      <c r="A98" s="61"/>
      <c r="B98" s="67" t="s">
        <v>136</v>
      </c>
      <c r="C98" s="188"/>
      <c r="D98" s="63"/>
      <c r="E98" s="63"/>
      <c r="F98" s="64"/>
      <c r="G98" s="64"/>
      <c r="H98" s="64"/>
      <c r="I98" s="64"/>
      <c r="J98" s="65"/>
      <c r="K98" s="65"/>
      <c r="L98" s="65"/>
      <c r="M98" s="62"/>
      <c r="N98" s="78"/>
    </row>
    <row r="99" spans="1:15" s="66" customFormat="1" x14ac:dyDescent="0.45">
      <c r="A99" s="61">
        <v>68</v>
      </c>
      <c r="B99" s="62" t="s">
        <v>110</v>
      </c>
      <c r="C99" s="77" t="s">
        <v>763</v>
      </c>
      <c r="D99" s="192" t="s">
        <v>69</v>
      </c>
      <c r="E99" s="65" t="s">
        <v>69</v>
      </c>
      <c r="F99" s="64">
        <v>1</v>
      </c>
      <c r="G99" s="64">
        <v>1</v>
      </c>
      <c r="H99" s="64">
        <v>1</v>
      </c>
      <c r="I99" s="64">
        <v>1</v>
      </c>
      <c r="J99" s="65" t="s">
        <v>69</v>
      </c>
      <c r="K99" s="65" t="s">
        <v>69</v>
      </c>
      <c r="L99" s="65" t="s">
        <v>69</v>
      </c>
      <c r="M99" s="62"/>
      <c r="N99" s="78" t="s">
        <v>590</v>
      </c>
    </row>
    <row r="100" spans="1:15" s="66" customFormat="1" x14ac:dyDescent="0.45">
      <c r="A100" s="61"/>
      <c r="B100" s="67" t="s">
        <v>81</v>
      </c>
      <c r="C100" s="77"/>
      <c r="D100" s="63"/>
      <c r="E100" s="63"/>
      <c r="F100" s="64"/>
      <c r="G100" s="64"/>
      <c r="H100" s="64"/>
      <c r="I100" s="64"/>
      <c r="J100" s="65"/>
      <c r="K100" s="65"/>
      <c r="L100" s="65"/>
      <c r="M100" s="62"/>
      <c r="N100" s="78"/>
    </row>
    <row r="101" spans="1:15" s="66" customFormat="1" x14ac:dyDescent="0.45">
      <c r="A101" s="61">
        <v>69</v>
      </c>
      <c r="B101" s="62" t="s">
        <v>110</v>
      </c>
      <c r="C101" s="190" t="s">
        <v>765</v>
      </c>
      <c r="D101" s="192" t="s">
        <v>69</v>
      </c>
      <c r="E101" s="65" t="s">
        <v>69</v>
      </c>
      <c r="F101" s="64">
        <v>1</v>
      </c>
      <c r="G101" s="64">
        <v>1</v>
      </c>
      <c r="H101" s="64">
        <v>1</v>
      </c>
      <c r="I101" s="64">
        <v>1</v>
      </c>
      <c r="J101" s="65" t="s">
        <v>69</v>
      </c>
      <c r="K101" s="65" t="s">
        <v>69</v>
      </c>
      <c r="L101" s="65" t="s">
        <v>69</v>
      </c>
      <c r="M101" s="62"/>
      <c r="N101" s="78" t="s">
        <v>587</v>
      </c>
      <c r="O101" s="66" t="s">
        <v>754</v>
      </c>
    </row>
    <row r="102" spans="1:15" s="66" customFormat="1" x14ac:dyDescent="0.45">
      <c r="A102" s="61">
        <v>70</v>
      </c>
      <c r="B102" s="62" t="s">
        <v>110</v>
      </c>
      <c r="C102" s="190" t="s">
        <v>765</v>
      </c>
      <c r="D102" s="192" t="s">
        <v>69</v>
      </c>
      <c r="E102" s="65" t="s">
        <v>69</v>
      </c>
      <c r="F102" s="64">
        <v>1</v>
      </c>
      <c r="G102" s="64">
        <v>1</v>
      </c>
      <c r="H102" s="64">
        <v>1</v>
      </c>
      <c r="I102" s="64">
        <v>1</v>
      </c>
      <c r="J102" s="65" t="s">
        <v>69</v>
      </c>
      <c r="K102" s="65" t="s">
        <v>69</v>
      </c>
      <c r="L102" s="65" t="s">
        <v>69</v>
      </c>
      <c r="M102" s="62"/>
      <c r="N102" s="78" t="s">
        <v>589</v>
      </c>
    </row>
    <row r="103" spans="1:15" s="66" customFormat="1" x14ac:dyDescent="0.45">
      <c r="A103" s="61">
        <v>71</v>
      </c>
      <c r="B103" s="62" t="s">
        <v>110</v>
      </c>
      <c r="C103" s="190" t="s">
        <v>765</v>
      </c>
      <c r="D103" s="192" t="s">
        <v>69</v>
      </c>
      <c r="E103" s="65" t="s">
        <v>69</v>
      </c>
      <c r="F103" s="64">
        <v>1</v>
      </c>
      <c r="G103" s="64">
        <v>1</v>
      </c>
      <c r="H103" s="64">
        <v>1</v>
      </c>
      <c r="I103" s="64">
        <v>1</v>
      </c>
      <c r="J103" s="65" t="s">
        <v>69</v>
      </c>
      <c r="K103" s="65" t="s">
        <v>69</v>
      </c>
      <c r="L103" s="65" t="s">
        <v>69</v>
      </c>
      <c r="M103" s="62"/>
      <c r="N103" s="78" t="s">
        <v>587</v>
      </c>
      <c r="O103" s="66" t="s">
        <v>753</v>
      </c>
    </row>
    <row r="104" spans="1:15" s="66" customFormat="1" x14ac:dyDescent="0.45">
      <c r="A104" s="61">
        <v>72</v>
      </c>
      <c r="B104" s="62" t="s">
        <v>110</v>
      </c>
      <c r="C104" s="190" t="s">
        <v>765</v>
      </c>
      <c r="D104" s="192" t="s">
        <v>69</v>
      </c>
      <c r="E104" s="65" t="s">
        <v>69</v>
      </c>
      <c r="F104" s="64">
        <v>1</v>
      </c>
      <c r="G104" s="64">
        <v>1</v>
      </c>
      <c r="H104" s="64">
        <v>1</v>
      </c>
      <c r="I104" s="64">
        <v>1</v>
      </c>
      <c r="J104" s="65" t="s">
        <v>69</v>
      </c>
      <c r="K104" s="65" t="s">
        <v>69</v>
      </c>
      <c r="L104" s="65" t="s">
        <v>69</v>
      </c>
      <c r="M104" s="62"/>
      <c r="N104" s="78" t="s">
        <v>594</v>
      </c>
    </row>
    <row r="105" spans="1:15" s="66" customFormat="1" x14ac:dyDescent="0.45">
      <c r="A105" s="61">
        <v>73</v>
      </c>
      <c r="B105" s="62" t="s">
        <v>110</v>
      </c>
      <c r="C105" s="190" t="s">
        <v>765</v>
      </c>
      <c r="D105" s="192" t="s">
        <v>69</v>
      </c>
      <c r="E105" s="65" t="s">
        <v>69</v>
      </c>
      <c r="F105" s="64">
        <v>1</v>
      </c>
      <c r="G105" s="64">
        <v>1</v>
      </c>
      <c r="H105" s="64">
        <v>1</v>
      </c>
      <c r="I105" s="64">
        <v>1</v>
      </c>
      <c r="J105" s="65" t="s">
        <v>69</v>
      </c>
      <c r="K105" s="65" t="s">
        <v>69</v>
      </c>
      <c r="L105" s="65" t="s">
        <v>69</v>
      </c>
      <c r="M105" s="62"/>
      <c r="N105" s="78" t="s">
        <v>597</v>
      </c>
    </row>
    <row r="106" spans="1:15" s="66" customFormat="1" x14ac:dyDescent="0.45">
      <c r="A106" s="61">
        <v>74</v>
      </c>
      <c r="B106" s="62" t="s">
        <v>233</v>
      </c>
      <c r="C106" s="190" t="s">
        <v>765</v>
      </c>
      <c r="D106" s="192" t="s">
        <v>69</v>
      </c>
      <c r="E106" s="65" t="s">
        <v>69</v>
      </c>
      <c r="F106" s="64">
        <v>1</v>
      </c>
      <c r="G106" s="64">
        <v>1</v>
      </c>
      <c r="H106" s="64">
        <v>1</v>
      </c>
      <c r="I106" s="64">
        <v>1</v>
      </c>
      <c r="J106" s="65" t="s">
        <v>69</v>
      </c>
      <c r="K106" s="65" t="s">
        <v>69</v>
      </c>
      <c r="L106" s="65" t="s">
        <v>69</v>
      </c>
      <c r="M106" s="62"/>
      <c r="N106" s="78" t="s">
        <v>599</v>
      </c>
    </row>
    <row r="107" spans="1:15" s="66" customFormat="1" x14ac:dyDescent="0.45">
      <c r="A107" s="61">
        <v>75</v>
      </c>
      <c r="B107" s="62" t="s">
        <v>233</v>
      </c>
      <c r="C107" s="190" t="s">
        <v>765</v>
      </c>
      <c r="D107" s="192" t="s">
        <v>69</v>
      </c>
      <c r="E107" s="65" t="s">
        <v>69</v>
      </c>
      <c r="F107" s="64">
        <v>1</v>
      </c>
      <c r="G107" s="64">
        <v>1</v>
      </c>
      <c r="H107" s="64">
        <v>1</v>
      </c>
      <c r="I107" s="64">
        <v>1</v>
      </c>
      <c r="J107" s="65" t="s">
        <v>69</v>
      </c>
      <c r="K107" s="65" t="s">
        <v>69</v>
      </c>
      <c r="L107" s="65" t="s">
        <v>69</v>
      </c>
      <c r="M107" s="62"/>
      <c r="N107" s="78" t="s">
        <v>895</v>
      </c>
    </row>
    <row r="108" spans="1:15" s="66" customFormat="1" x14ac:dyDescent="0.45">
      <c r="A108" s="61">
        <v>76</v>
      </c>
      <c r="B108" s="62" t="s">
        <v>233</v>
      </c>
      <c r="C108" s="190" t="s">
        <v>765</v>
      </c>
      <c r="D108" s="192" t="s">
        <v>69</v>
      </c>
      <c r="E108" s="65" t="s">
        <v>69</v>
      </c>
      <c r="F108" s="64">
        <v>1</v>
      </c>
      <c r="G108" s="64">
        <v>1</v>
      </c>
      <c r="H108" s="64">
        <v>1</v>
      </c>
      <c r="I108" s="64">
        <v>1</v>
      </c>
      <c r="J108" s="65" t="s">
        <v>69</v>
      </c>
      <c r="K108" s="65" t="s">
        <v>69</v>
      </c>
      <c r="L108" s="65" t="s">
        <v>69</v>
      </c>
      <c r="M108" s="62"/>
      <c r="N108" s="78" t="s">
        <v>600</v>
      </c>
    </row>
    <row r="109" spans="1:15" s="66" customFormat="1" x14ac:dyDescent="0.45">
      <c r="A109" s="61">
        <v>77</v>
      </c>
      <c r="B109" s="62" t="s">
        <v>233</v>
      </c>
      <c r="C109" s="190" t="s">
        <v>765</v>
      </c>
      <c r="D109" s="192" t="s">
        <v>69</v>
      </c>
      <c r="E109" s="65" t="s">
        <v>69</v>
      </c>
      <c r="F109" s="64">
        <v>1</v>
      </c>
      <c r="G109" s="65" t="s">
        <v>69</v>
      </c>
      <c r="H109" s="64">
        <v>1</v>
      </c>
      <c r="I109" s="64">
        <v>1</v>
      </c>
      <c r="J109" s="65" t="s">
        <v>69</v>
      </c>
      <c r="K109" s="65" t="s">
        <v>69</v>
      </c>
      <c r="L109" s="65" t="s">
        <v>69</v>
      </c>
      <c r="M109" s="62"/>
      <c r="N109" s="78" t="s">
        <v>910</v>
      </c>
    </row>
    <row r="110" spans="1:15" s="66" customFormat="1" x14ac:dyDescent="0.45">
      <c r="A110" s="61">
        <v>78</v>
      </c>
      <c r="B110" s="62" t="s">
        <v>233</v>
      </c>
      <c r="C110" s="190" t="s">
        <v>765</v>
      </c>
      <c r="D110" s="192" t="s">
        <v>69</v>
      </c>
      <c r="E110" s="65" t="s">
        <v>69</v>
      </c>
      <c r="F110" s="64">
        <v>1</v>
      </c>
      <c r="G110" s="65" t="s">
        <v>69</v>
      </c>
      <c r="H110" s="64">
        <v>1</v>
      </c>
      <c r="I110" s="64">
        <v>1</v>
      </c>
      <c r="J110" s="65" t="s">
        <v>69</v>
      </c>
      <c r="K110" s="65" t="s">
        <v>69</v>
      </c>
      <c r="L110" s="65" t="s">
        <v>69</v>
      </c>
      <c r="M110" s="62"/>
      <c r="N110" s="78" t="s">
        <v>827</v>
      </c>
    </row>
    <row r="111" spans="1:15" s="66" customFormat="1" x14ac:dyDescent="0.45">
      <c r="A111" s="61"/>
      <c r="B111" s="188" t="s">
        <v>752</v>
      </c>
      <c r="C111" s="77"/>
      <c r="D111" s="63"/>
      <c r="E111" s="63"/>
      <c r="F111" s="64"/>
      <c r="G111" s="64"/>
      <c r="H111" s="64"/>
      <c r="I111" s="64"/>
      <c r="J111" s="65"/>
      <c r="K111" s="65"/>
      <c r="L111" s="65"/>
      <c r="M111" s="62"/>
      <c r="N111" s="78"/>
    </row>
    <row r="112" spans="1:15" s="66" customFormat="1" x14ac:dyDescent="0.45">
      <c r="A112" s="61">
        <v>79</v>
      </c>
      <c r="B112" s="62" t="s">
        <v>584</v>
      </c>
      <c r="C112" s="77" t="s">
        <v>130</v>
      </c>
      <c r="D112" s="63" t="s">
        <v>585</v>
      </c>
      <c r="E112" s="63">
        <v>712044611001</v>
      </c>
      <c r="F112" s="64">
        <v>1</v>
      </c>
      <c r="G112" s="64">
        <v>1</v>
      </c>
      <c r="H112" s="64">
        <v>1</v>
      </c>
      <c r="I112" s="64">
        <v>1</v>
      </c>
      <c r="J112" s="65" t="s">
        <v>69</v>
      </c>
      <c r="K112" s="65" t="s">
        <v>69</v>
      </c>
      <c r="L112" s="65" t="s">
        <v>69</v>
      </c>
      <c r="M112" s="62"/>
      <c r="N112" s="78" t="s">
        <v>586</v>
      </c>
    </row>
    <row r="113" spans="1:14" s="66" customFormat="1" x14ac:dyDescent="0.45">
      <c r="A113" s="61"/>
      <c r="B113" s="67" t="s">
        <v>81</v>
      </c>
      <c r="C113" s="188"/>
      <c r="D113" s="63"/>
      <c r="E113" s="63"/>
      <c r="F113" s="64"/>
      <c r="G113" s="64"/>
      <c r="H113" s="64"/>
      <c r="I113" s="64"/>
      <c r="J113" s="65"/>
      <c r="K113" s="65"/>
      <c r="L113" s="65"/>
      <c r="M113" s="62"/>
      <c r="N113" s="78"/>
    </row>
    <row r="114" spans="1:14" s="66" customFormat="1" x14ac:dyDescent="0.45">
      <c r="A114" s="61">
        <v>80</v>
      </c>
      <c r="B114" s="62" t="s">
        <v>110</v>
      </c>
      <c r="C114" s="190" t="s">
        <v>765</v>
      </c>
      <c r="D114" s="192" t="s">
        <v>69</v>
      </c>
      <c r="E114" s="65" t="s">
        <v>69</v>
      </c>
      <c r="F114" s="64">
        <v>1</v>
      </c>
      <c r="G114" s="64">
        <v>1</v>
      </c>
      <c r="H114" s="64">
        <v>1</v>
      </c>
      <c r="I114" s="64">
        <v>1</v>
      </c>
      <c r="J114" s="65" t="s">
        <v>69</v>
      </c>
      <c r="K114" s="65" t="s">
        <v>69</v>
      </c>
      <c r="L114" s="65" t="s">
        <v>69</v>
      </c>
      <c r="M114" s="62"/>
      <c r="N114" s="78" t="s">
        <v>591</v>
      </c>
    </row>
    <row r="115" spans="1:14" s="66" customFormat="1" x14ac:dyDescent="0.45">
      <c r="A115" s="61">
        <v>81</v>
      </c>
      <c r="B115" s="62" t="s">
        <v>110</v>
      </c>
      <c r="C115" s="190" t="s">
        <v>765</v>
      </c>
      <c r="D115" s="192" t="s">
        <v>69</v>
      </c>
      <c r="E115" s="65" t="s">
        <v>69</v>
      </c>
      <c r="F115" s="64">
        <v>1</v>
      </c>
      <c r="G115" s="64">
        <v>1</v>
      </c>
      <c r="H115" s="64">
        <v>1</v>
      </c>
      <c r="I115" s="64">
        <v>1</v>
      </c>
      <c r="J115" s="65" t="s">
        <v>69</v>
      </c>
      <c r="K115" s="65" t="s">
        <v>69</v>
      </c>
      <c r="L115" s="65" t="s">
        <v>69</v>
      </c>
      <c r="M115" s="62"/>
      <c r="N115" s="78" t="s">
        <v>588</v>
      </c>
    </row>
    <row r="116" spans="1:14" s="66" customFormat="1" x14ac:dyDescent="0.45">
      <c r="A116" s="61">
        <v>82</v>
      </c>
      <c r="B116" s="62" t="s">
        <v>110</v>
      </c>
      <c r="C116" s="190" t="s">
        <v>765</v>
      </c>
      <c r="D116" s="192" t="s">
        <v>69</v>
      </c>
      <c r="E116" s="65" t="s">
        <v>69</v>
      </c>
      <c r="F116" s="64">
        <v>1</v>
      </c>
      <c r="G116" s="64">
        <v>1</v>
      </c>
      <c r="H116" s="64">
        <v>1</v>
      </c>
      <c r="I116" s="64">
        <v>1</v>
      </c>
      <c r="J116" s="65" t="s">
        <v>69</v>
      </c>
      <c r="K116" s="65" t="s">
        <v>69</v>
      </c>
      <c r="L116" s="65" t="s">
        <v>69</v>
      </c>
      <c r="M116" s="62"/>
      <c r="N116" s="78" t="s">
        <v>894</v>
      </c>
    </row>
    <row r="117" spans="1:14" s="66" customFormat="1" x14ac:dyDescent="0.45">
      <c r="A117" s="61"/>
      <c r="B117" s="83" t="s">
        <v>768</v>
      </c>
      <c r="C117" s="188"/>
      <c r="D117" s="63"/>
      <c r="E117" s="63"/>
      <c r="F117" s="64"/>
      <c r="G117" s="64"/>
      <c r="H117" s="64"/>
      <c r="I117" s="64"/>
      <c r="J117" s="65"/>
      <c r="K117" s="65"/>
      <c r="L117" s="65"/>
      <c r="M117" s="62"/>
      <c r="N117" s="78"/>
    </row>
    <row r="118" spans="1:14" s="66" customFormat="1" x14ac:dyDescent="0.45">
      <c r="A118" s="61">
        <v>83</v>
      </c>
      <c r="B118" s="62" t="s">
        <v>474</v>
      </c>
      <c r="C118" s="77" t="s">
        <v>120</v>
      </c>
      <c r="D118" s="63" t="s">
        <v>499</v>
      </c>
      <c r="E118" s="63">
        <v>712052103001</v>
      </c>
      <c r="F118" s="64">
        <v>1</v>
      </c>
      <c r="G118" s="64">
        <v>1</v>
      </c>
      <c r="H118" s="64">
        <v>1</v>
      </c>
      <c r="I118" s="64">
        <v>1</v>
      </c>
      <c r="J118" s="65" t="s">
        <v>69</v>
      </c>
      <c r="K118" s="65" t="s">
        <v>69</v>
      </c>
      <c r="L118" s="65" t="s">
        <v>69</v>
      </c>
      <c r="M118" s="62" t="s">
        <v>73</v>
      </c>
      <c r="N118" s="78" t="s">
        <v>73</v>
      </c>
    </row>
    <row r="119" spans="1:14" s="66" customFormat="1" x14ac:dyDescent="0.45">
      <c r="A119" s="61"/>
      <c r="B119" s="67" t="s">
        <v>208</v>
      </c>
      <c r="C119" s="77"/>
      <c r="D119" s="63"/>
      <c r="E119" s="63"/>
      <c r="F119" s="64"/>
      <c r="G119" s="64"/>
      <c r="H119" s="64"/>
      <c r="I119" s="64"/>
      <c r="J119" s="65"/>
      <c r="K119" s="65"/>
      <c r="L119" s="65"/>
      <c r="M119" s="62"/>
      <c r="N119" s="78"/>
    </row>
    <row r="120" spans="1:14" s="66" customFormat="1" x14ac:dyDescent="0.45">
      <c r="A120" s="61">
        <v>84</v>
      </c>
      <c r="B120" s="75" t="s">
        <v>568</v>
      </c>
      <c r="C120" s="77" t="s">
        <v>120</v>
      </c>
      <c r="D120" s="63" t="s">
        <v>503</v>
      </c>
      <c r="E120" s="63">
        <v>712052101004</v>
      </c>
      <c r="F120" s="64">
        <v>1</v>
      </c>
      <c r="G120" s="64">
        <v>1</v>
      </c>
      <c r="H120" s="64">
        <v>1</v>
      </c>
      <c r="I120" s="64">
        <v>1</v>
      </c>
      <c r="J120" s="65" t="s">
        <v>69</v>
      </c>
      <c r="K120" s="65" t="s">
        <v>69</v>
      </c>
      <c r="L120" s="65" t="s">
        <v>69</v>
      </c>
      <c r="M120" s="62"/>
      <c r="N120" s="78" t="s">
        <v>601</v>
      </c>
    </row>
    <row r="121" spans="1:14" s="66" customFormat="1" x14ac:dyDescent="0.45">
      <c r="A121" s="61"/>
      <c r="B121" s="67" t="s">
        <v>125</v>
      </c>
      <c r="C121" s="77"/>
      <c r="D121" s="63"/>
      <c r="E121" s="63"/>
      <c r="F121" s="64"/>
      <c r="G121" s="64"/>
      <c r="H121" s="64"/>
      <c r="I121" s="64"/>
      <c r="J121" s="65"/>
      <c r="K121" s="65"/>
      <c r="L121" s="65"/>
      <c r="M121" s="62"/>
      <c r="N121" s="78"/>
    </row>
    <row r="122" spans="1:14" s="66" customFormat="1" x14ac:dyDescent="0.45">
      <c r="A122" s="61">
        <v>85</v>
      </c>
      <c r="B122" s="62" t="s">
        <v>571</v>
      </c>
      <c r="C122" s="77" t="s">
        <v>127</v>
      </c>
      <c r="D122" s="63" t="s">
        <v>509</v>
      </c>
      <c r="E122" s="63">
        <v>712053101001</v>
      </c>
      <c r="F122" s="64">
        <v>1</v>
      </c>
      <c r="G122" s="64">
        <v>1</v>
      </c>
      <c r="H122" s="64">
        <v>1</v>
      </c>
      <c r="I122" s="64">
        <v>1</v>
      </c>
      <c r="J122" s="65" t="s">
        <v>69</v>
      </c>
      <c r="K122" s="65" t="s">
        <v>69</v>
      </c>
      <c r="L122" s="65" t="s">
        <v>69</v>
      </c>
      <c r="M122" s="62"/>
      <c r="N122" s="78" t="s">
        <v>603</v>
      </c>
    </row>
    <row r="123" spans="1:14" s="66" customFormat="1" x14ac:dyDescent="0.45">
      <c r="A123" s="61"/>
      <c r="B123" s="67" t="s">
        <v>136</v>
      </c>
      <c r="C123" s="77"/>
      <c r="D123" s="63"/>
      <c r="E123" s="63"/>
      <c r="F123" s="64"/>
      <c r="G123" s="64"/>
      <c r="H123" s="64"/>
      <c r="I123" s="64"/>
      <c r="J123" s="65"/>
      <c r="K123" s="65"/>
      <c r="L123" s="65"/>
      <c r="M123" s="62"/>
      <c r="N123" s="78"/>
    </row>
    <row r="124" spans="1:14" s="66" customFormat="1" x14ac:dyDescent="0.45">
      <c r="A124" s="61">
        <v>86</v>
      </c>
      <c r="B124" s="62" t="s">
        <v>97</v>
      </c>
      <c r="C124" s="77" t="s">
        <v>763</v>
      </c>
      <c r="D124" s="192" t="s">
        <v>69</v>
      </c>
      <c r="E124" s="65" t="s">
        <v>69</v>
      </c>
      <c r="F124" s="64">
        <v>1</v>
      </c>
      <c r="G124" s="64">
        <v>1</v>
      </c>
      <c r="H124" s="64">
        <v>1</v>
      </c>
      <c r="I124" s="64">
        <v>1</v>
      </c>
      <c r="J124" s="65" t="s">
        <v>69</v>
      </c>
      <c r="K124" s="65" t="s">
        <v>69</v>
      </c>
      <c r="L124" s="65" t="s">
        <v>69</v>
      </c>
      <c r="M124" s="62"/>
      <c r="N124" s="78" t="s">
        <v>614</v>
      </c>
    </row>
    <row r="125" spans="1:14" s="66" customFormat="1" x14ac:dyDescent="0.45">
      <c r="A125" s="61">
        <v>87</v>
      </c>
      <c r="B125" s="62" t="s">
        <v>97</v>
      </c>
      <c r="C125" s="77" t="s">
        <v>763</v>
      </c>
      <c r="D125" s="192" t="s">
        <v>69</v>
      </c>
      <c r="E125" s="65" t="s">
        <v>69</v>
      </c>
      <c r="F125" s="64">
        <v>1</v>
      </c>
      <c r="G125" s="64">
        <v>1</v>
      </c>
      <c r="H125" s="64">
        <v>1</v>
      </c>
      <c r="I125" s="64">
        <v>1</v>
      </c>
      <c r="J125" s="65" t="s">
        <v>69</v>
      </c>
      <c r="K125" s="65" t="s">
        <v>69</v>
      </c>
      <c r="L125" s="65" t="s">
        <v>69</v>
      </c>
      <c r="M125" s="62"/>
      <c r="N125" s="78" t="s">
        <v>616</v>
      </c>
    </row>
    <row r="126" spans="1:14" s="66" customFormat="1" x14ac:dyDescent="0.45">
      <c r="A126" s="61"/>
      <c r="B126" s="67" t="s">
        <v>81</v>
      </c>
      <c r="C126" s="77"/>
      <c r="D126" s="63"/>
      <c r="E126" s="63"/>
      <c r="F126" s="64"/>
      <c r="G126" s="64"/>
      <c r="H126" s="64"/>
      <c r="I126" s="64"/>
      <c r="J126" s="65"/>
      <c r="K126" s="65"/>
      <c r="L126" s="65"/>
      <c r="M126" s="62"/>
      <c r="N126" s="78"/>
    </row>
    <row r="127" spans="1:14" s="66" customFormat="1" x14ac:dyDescent="0.45">
      <c r="A127" s="61">
        <v>88</v>
      </c>
      <c r="B127" s="62" t="s">
        <v>97</v>
      </c>
      <c r="C127" s="77" t="s">
        <v>764</v>
      </c>
      <c r="D127" s="192" t="s">
        <v>69</v>
      </c>
      <c r="E127" s="65" t="s">
        <v>69</v>
      </c>
      <c r="F127" s="64">
        <v>1</v>
      </c>
      <c r="G127" s="64">
        <v>1</v>
      </c>
      <c r="H127" s="64">
        <v>1</v>
      </c>
      <c r="I127" s="64">
        <v>1</v>
      </c>
      <c r="J127" s="65" t="s">
        <v>69</v>
      </c>
      <c r="K127" s="65" t="s">
        <v>69</v>
      </c>
      <c r="L127" s="65" t="s">
        <v>69</v>
      </c>
      <c r="M127" s="62"/>
      <c r="N127" s="78" t="s">
        <v>636</v>
      </c>
    </row>
    <row r="128" spans="1:14" s="66" customFormat="1" x14ac:dyDescent="0.45">
      <c r="A128" s="61">
        <v>89</v>
      </c>
      <c r="B128" s="62" t="s">
        <v>110</v>
      </c>
      <c r="C128" s="190" t="s">
        <v>765</v>
      </c>
      <c r="D128" s="192" t="s">
        <v>69</v>
      </c>
      <c r="E128" s="65" t="s">
        <v>69</v>
      </c>
      <c r="F128" s="64">
        <v>1</v>
      </c>
      <c r="G128" s="64">
        <v>1</v>
      </c>
      <c r="H128" s="64">
        <v>1</v>
      </c>
      <c r="I128" s="64">
        <v>1</v>
      </c>
      <c r="J128" s="65" t="s">
        <v>69</v>
      </c>
      <c r="K128" s="65" t="s">
        <v>69</v>
      </c>
      <c r="L128" s="65" t="s">
        <v>69</v>
      </c>
      <c r="M128" s="62"/>
      <c r="N128" s="78" t="s">
        <v>755</v>
      </c>
    </row>
    <row r="129" spans="1:15" s="66" customFormat="1" x14ac:dyDescent="0.45">
      <c r="A129" s="61">
        <v>90</v>
      </c>
      <c r="B129" s="62" t="s">
        <v>110</v>
      </c>
      <c r="C129" s="190" t="s">
        <v>765</v>
      </c>
      <c r="D129" s="192" t="s">
        <v>69</v>
      </c>
      <c r="E129" s="65" t="s">
        <v>69</v>
      </c>
      <c r="F129" s="64">
        <v>1</v>
      </c>
      <c r="G129" s="64">
        <v>1</v>
      </c>
      <c r="H129" s="64">
        <v>1</v>
      </c>
      <c r="I129" s="64">
        <v>1</v>
      </c>
      <c r="J129" s="65" t="s">
        <v>69</v>
      </c>
      <c r="K129" s="65" t="s">
        <v>69</v>
      </c>
      <c r="L129" s="65" t="s">
        <v>69</v>
      </c>
      <c r="M129" s="62"/>
      <c r="N129" s="78" t="s">
        <v>637</v>
      </c>
    </row>
    <row r="130" spans="1:15" s="66" customFormat="1" x14ac:dyDescent="0.45">
      <c r="A130" s="61">
        <v>91</v>
      </c>
      <c r="B130" s="62" t="s">
        <v>110</v>
      </c>
      <c r="C130" s="190" t="s">
        <v>765</v>
      </c>
      <c r="D130" s="192" t="s">
        <v>69</v>
      </c>
      <c r="E130" s="65" t="s">
        <v>69</v>
      </c>
      <c r="F130" s="64">
        <v>1</v>
      </c>
      <c r="G130" s="64">
        <v>1</v>
      </c>
      <c r="H130" s="64">
        <v>1</v>
      </c>
      <c r="I130" s="64">
        <v>1</v>
      </c>
      <c r="J130" s="65" t="s">
        <v>69</v>
      </c>
      <c r="K130" s="65" t="s">
        <v>69</v>
      </c>
      <c r="L130" s="65" t="s">
        <v>69</v>
      </c>
      <c r="M130" s="62"/>
      <c r="N130" s="78" t="s">
        <v>638</v>
      </c>
    </row>
    <row r="131" spans="1:15" s="66" customFormat="1" x14ac:dyDescent="0.45">
      <c r="A131" s="61">
        <v>92</v>
      </c>
      <c r="B131" s="62" t="s">
        <v>233</v>
      </c>
      <c r="C131" s="190" t="s">
        <v>765</v>
      </c>
      <c r="D131" s="192" t="s">
        <v>69</v>
      </c>
      <c r="E131" s="65" t="s">
        <v>69</v>
      </c>
      <c r="F131" s="64">
        <v>1</v>
      </c>
      <c r="G131" s="64">
        <v>1</v>
      </c>
      <c r="H131" s="64">
        <v>1</v>
      </c>
      <c r="I131" s="64">
        <v>1</v>
      </c>
      <c r="J131" s="65" t="s">
        <v>69</v>
      </c>
      <c r="K131" s="65" t="s">
        <v>69</v>
      </c>
      <c r="L131" s="65" t="s">
        <v>69</v>
      </c>
      <c r="M131" s="62"/>
      <c r="N131" s="78" t="s">
        <v>635</v>
      </c>
    </row>
    <row r="132" spans="1:15" s="66" customFormat="1" x14ac:dyDescent="0.45">
      <c r="A132" s="61">
        <v>93</v>
      </c>
      <c r="B132" s="62" t="s">
        <v>233</v>
      </c>
      <c r="C132" s="190" t="s">
        <v>765</v>
      </c>
      <c r="D132" s="192" t="s">
        <v>69</v>
      </c>
      <c r="E132" s="65" t="s">
        <v>69</v>
      </c>
      <c r="F132" s="64">
        <v>1</v>
      </c>
      <c r="G132" s="64">
        <v>1</v>
      </c>
      <c r="H132" s="64">
        <v>1</v>
      </c>
      <c r="I132" s="64">
        <v>1</v>
      </c>
      <c r="J132" s="65" t="s">
        <v>69</v>
      </c>
      <c r="K132" s="65" t="s">
        <v>69</v>
      </c>
      <c r="L132" s="65" t="s">
        <v>69</v>
      </c>
      <c r="M132" s="62"/>
      <c r="N132" s="78" t="s">
        <v>633</v>
      </c>
    </row>
    <row r="133" spans="1:15" s="66" customFormat="1" x14ac:dyDescent="0.45">
      <c r="A133" s="61">
        <v>94</v>
      </c>
      <c r="B133" s="62" t="s">
        <v>233</v>
      </c>
      <c r="C133" s="190" t="s">
        <v>765</v>
      </c>
      <c r="D133" s="192" t="s">
        <v>69</v>
      </c>
      <c r="E133" s="65" t="s">
        <v>69</v>
      </c>
      <c r="F133" s="64">
        <v>1</v>
      </c>
      <c r="G133" s="64">
        <v>1</v>
      </c>
      <c r="H133" s="64">
        <v>1</v>
      </c>
      <c r="I133" s="64">
        <v>1</v>
      </c>
      <c r="J133" s="65" t="s">
        <v>69</v>
      </c>
      <c r="K133" s="65" t="s">
        <v>69</v>
      </c>
      <c r="L133" s="65" t="s">
        <v>69</v>
      </c>
      <c r="M133" s="62"/>
      <c r="N133" s="78" t="s">
        <v>631</v>
      </c>
    </row>
    <row r="134" spans="1:15" s="66" customFormat="1" x14ac:dyDescent="0.45">
      <c r="A134" s="61">
        <v>95</v>
      </c>
      <c r="B134" s="62" t="s">
        <v>233</v>
      </c>
      <c r="C134" s="190" t="s">
        <v>765</v>
      </c>
      <c r="D134" s="192" t="s">
        <v>69</v>
      </c>
      <c r="E134" s="65" t="s">
        <v>69</v>
      </c>
      <c r="F134" s="64">
        <v>1</v>
      </c>
      <c r="G134" s="64">
        <v>1</v>
      </c>
      <c r="H134" s="64">
        <v>1</v>
      </c>
      <c r="I134" s="64">
        <v>1</v>
      </c>
      <c r="J134" s="65" t="s">
        <v>69</v>
      </c>
      <c r="K134" s="65" t="s">
        <v>69</v>
      </c>
      <c r="L134" s="65" t="s">
        <v>69</v>
      </c>
      <c r="M134" s="62"/>
      <c r="N134" s="78" t="s">
        <v>629</v>
      </c>
    </row>
    <row r="135" spans="1:15" s="66" customFormat="1" x14ac:dyDescent="0.45">
      <c r="A135" s="61">
        <v>96</v>
      </c>
      <c r="B135" s="62" t="s">
        <v>233</v>
      </c>
      <c r="C135" s="190" t="s">
        <v>765</v>
      </c>
      <c r="D135" s="192" t="s">
        <v>69</v>
      </c>
      <c r="E135" s="65" t="s">
        <v>69</v>
      </c>
      <c r="F135" s="64">
        <v>1</v>
      </c>
      <c r="G135" s="64">
        <v>1</v>
      </c>
      <c r="H135" s="64">
        <v>1</v>
      </c>
      <c r="I135" s="64">
        <v>1</v>
      </c>
      <c r="J135" s="65" t="s">
        <v>69</v>
      </c>
      <c r="K135" s="65" t="s">
        <v>69</v>
      </c>
      <c r="L135" s="65" t="s">
        <v>69</v>
      </c>
      <c r="M135" s="62"/>
      <c r="N135" s="78" t="s">
        <v>627</v>
      </c>
    </row>
    <row r="136" spans="1:15" s="66" customFormat="1" x14ac:dyDescent="0.45">
      <c r="A136" s="61">
        <v>97</v>
      </c>
      <c r="B136" s="62" t="s">
        <v>233</v>
      </c>
      <c r="C136" s="190" t="s">
        <v>765</v>
      </c>
      <c r="D136" s="192" t="s">
        <v>69</v>
      </c>
      <c r="E136" s="65" t="s">
        <v>69</v>
      </c>
      <c r="F136" s="64">
        <v>1</v>
      </c>
      <c r="G136" s="64">
        <v>1</v>
      </c>
      <c r="H136" s="64">
        <v>1</v>
      </c>
      <c r="I136" s="64">
        <v>1</v>
      </c>
      <c r="J136" s="65" t="s">
        <v>69</v>
      </c>
      <c r="K136" s="65" t="s">
        <v>69</v>
      </c>
      <c r="L136" s="65" t="s">
        <v>69</v>
      </c>
      <c r="M136" s="62"/>
      <c r="N136" s="78" t="s">
        <v>625</v>
      </c>
    </row>
    <row r="137" spans="1:15" s="66" customFormat="1" x14ac:dyDescent="0.45">
      <c r="A137" s="61">
        <v>98</v>
      </c>
      <c r="B137" s="62" t="s">
        <v>233</v>
      </c>
      <c r="C137" s="190" t="s">
        <v>765</v>
      </c>
      <c r="D137" s="192" t="s">
        <v>69</v>
      </c>
      <c r="E137" s="65" t="s">
        <v>69</v>
      </c>
      <c r="F137" s="64">
        <v>1</v>
      </c>
      <c r="G137" s="64">
        <v>1</v>
      </c>
      <c r="H137" s="64">
        <v>1</v>
      </c>
      <c r="I137" s="64">
        <v>1</v>
      </c>
      <c r="J137" s="65" t="s">
        <v>69</v>
      </c>
      <c r="K137" s="65" t="s">
        <v>69</v>
      </c>
      <c r="L137" s="65" t="s">
        <v>69</v>
      </c>
      <c r="M137" s="62"/>
      <c r="N137" s="78" t="s">
        <v>612</v>
      </c>
      <c r="O137" s="66" t="s">
        <v>757</v>
      </c>
    </row>
    <row r="138" spans="1:15" s="66" customFormat="1" x14ac:dyDescent="0.45">
      <c r="A138" s="61">
        <v>99</v>
      </c>
      <c r="B138" s="62" t="s">
        <v>233</v>
      </c>
      <c r="C138" s="190" t="s">
        <v>765</v>
      </c>
      <c r="D138" s="192" t="s">
        <v>69</v>
      </c>
      <c r="E138" s="65" t="s">
        <v>69</v>
      </c>
      <c r="F138" s="64">
        <v>1</v>
      </c>
      <c r="G138" s="64">
        <v>1</v>
      </c>
      <c r="H138" s="64">
        <v>1</v>
      </c>
      <c r="I138" s="64">
        <v>1</v>
      </c>
      <c r="J138" s="65" t="s">
        <v>69</v>
      </c>
      <c r="K138" s="65" t="s">
        <v>69</v>
      </c>
      <c r="L138" s="65" t="s">
        <v>69</v>
      </c>
      <c r="M138" s="62"/>
      <c r="N138" s="78" t="s">
        <v>613</v>
      </c>
    </row>
    <row r="139" spans="1:15" s="66" customFormat="1" x14ac:dyDescent="0.45">
      <c r="A139" s="61">
        <v>100</v>
      </c>
      <c r="B139" s="62" t="s">
        <v>233</v>
      </c>
      <c r="C139" s="190" t="s">
        <v>765</v>
      </c>
      <c r="D139" s="192" t="s">
        <v>69</v>
      </c>
      <c r="E139" s="65" t="s">
        <v>69</v>
      </c>
      <c r="F139" s="64">
        <v>1</v>
      </c>
      <c r="G139" s="64">
        <v>1</v>
      </c>
      <c r="H139" s="64">
        <v>1</v>
      </c>
      <c r="I139" s="64">
        <v>1</v>
      </c>
      <c r="J139" s="65" t="s">
        <v>69</v>
      </c>
      <c r="K139" s="65" t="s">
        <v>69</v>
      </c>
      <c r="L139" s="65" t="s">
        <v>69</v>
      </c>
      <c r="M139" s="62"/>
      <c r="N139" s="78" t="s">
        <v>612</v>
      </c>
      <c r="O139" s="66" t="s">
        <v>756</v>
      </c>
    </row>
    <row r="140" spans="1:15" s="66" customFormat="1" x14ac:dyDescent="0.45">
      <c r="A140" s="61">
        <v>101</v>
      </c>
      <c r="B140" s="62" t="s">
        <v>233</v>
      </c>
      <c r="C140" s="190" t="s">
        <v>765</v>
      </c>
      <c r="D140" s="192" t="s">
        <v>69</v>
      </c>
      <c r="E140" s="65" t="s">
        <v>69</v>
      </c>
      <c r="F140" s="64">
        <v>1</v>
      </c>
      <c r="G140" s="64">
        <v>1</v>
      </c>
      <c r="H140" s="64">
        <v>1</v>
      </c>
      <c r="I140" s="64">
        <v>1</v>
      </c>
      <c r="J140" s="65" t="s">
        <v>69</v>
      </c>
      <c r="K140" s="65" t="s">
        <v>69</v>
      </c>
      <c r="L140" s="65" t="s">
        <v>69</v>
      </c>
      <c r="M140" s="62"/>
      <c r="N140" s="78" t="s">
        <v>621</v>
      </c>
    </row>
    <row r="141" spans="1:15" s="66" customFormat="1" x14ac:dyDescent="0.45">
      <c r="A141" s="61">
        <v>102</v>
      </c>
      <c r="B141" s="62" t="s">
        <v>233</v>
      </c>
      <c r="C141" s="190" t="s">
        <v>765</v>
      </c>
      <c r="D141" s="192" t="s">
        <v>69</v>
      </c>
      <c r="E141" s="65" t="s">
        <v>69</v>
      </c>
      <c r="F141" s="64">
        <v>1</v>
      </c>
      <c r="G141" s="64">
        <v>1</v>
      </c>
      <c r="H141" s="64">
        <v>1</v>
      </c>
      <c r="I141" s="64">
        <v>1</v>
      </c>
      <c r="J141" s="65" t="s">
        <v>69</v>
      </c>
      <c r="K141" s="65" t="s">
        <v>69</v>
      </c>
      <c r="L141" s="65" t="s">
        <v>69</v>
      </c>
      <c r="M141" s="62"/>
      <c r="N141" s="78" t="s">
        <v>620</v>
      </c>
    </row>
    <row r="142" spans="1:15" s="66" customFormat="1" x14ac:dyDescent="0.45">
      <c r="A142" s="61">
        <v>103</v>
      </c>
      <c r="B142" s="62" t="s">
        <v>233</v>
      </c>
      <c r="C142" s="190" t="s">
        <v>765</v>
      </c>
      <c r="D142" s="192" t="s">
        <v>69</v>
      </c>
      <c r="E142" s="65" t="s">
        <v>69</v>
      </c>
      <c r="F142" s="64">
        <v>1</v>
      </c>
      <c r="G142" s="64">
        <v>1</v>
      </c>
      <c r="H142" s="64">
        <v>1</v>
      </c>
      <c r="I142" s="64">
        <v>1</v>
      </c>
      <c r="J142" s="65" t="s">
        <v>69</v>
      </c>
      <c r="K142" s="65" t="s">
        <v>69</v>
      </c>
      <c r="L142" s="65" t="s">
        <v>69</v>
      </c>
      <c r="M142" s="62"/>
      <c r="N142" s="78" t="s">
        <v>619</v>
      </c>
    </row>
    <row r="143" spans="1:15" s="66" customFormat="1" x14ac:dyDescent="0.45">
      <c r="A143" s="61">
        <v>104</v>
      </c>
      <c r="B143" s="62" t="s">
        <v>233</v>
      </c>
      <c r="C143" s="190" t="s">
        <v>765</v>
      </c>
      <c r="D143" s="192" t="s">
        <v>69</v>
      </c>
      <c r="E143" s="65" t="s">
        <v>69</v>
      </c>
      <c r="F143" s="64">
        <v>1</v>
      </c>
      <c r="G143" s="64">
        <v>1</v>
      </c>
      <c r="H143" s="64">
        <v>1</v>
      </c>
      <c r="I143" s="64">
        <v>1</v>
      </c>
      <c r="J143" s="65" t="s">
        <v>69</v>
      </c>
      <c r="K143" s="65" t="s">
        <v>69</v>
      </c>
      <c r="L143" s="65" t="s">
        <v>69</v>
      </c>
      <c r="M143" s="62"/>
      <c r="N143" s="78" t="s">
        <v>617</v>
      </c>
    </row>
    <row r="144" spans="1:15" s="66" customFormat="1" x14ac:dyDescent="0.45">
      <c r="A144" s="61">
        <v>105</v>
      </c>
      <c r="B144" s="62" t="s">
        <v>233</v>
      </c>
      <c r="C144" s="190" t="s">
        <v>765</v>
      </c>
      <c r="D144" s="192" t="s">
        <v>69</v>
      </c>
      <c r="E144" s="65" t="s">
        <v>69</v>
      </c>
      <c r="F144" s="64">
        <v>1</v>
      </c>
      <c r="G144" s="64">
        <v>1</v>
      </c>
      <c r="H144" s="64">
        <v>1</v>
      </c>
      <c r="I144" s="64">
        <v>1</v>
      </c>
      <c r="J144" s="65" t="s">
        <v>69</v>
      </c>
      <c r="K144" s="65" t="s">
        <v>69</v>
      </c>
      <c r="L144" s="65" t="s">
        <v>69</v>
      </c>
      <c r="M144" s="62"/>
      <c r="N144" s="78" t="s">
        <v>615</v>
      </c>
    </row>
    <row r="145" spans="1:14" s="66" customFormat="1" x14ac:dyDescent="0.45">
      <c r="A145" s="61">
        <v>106</v>
      </c>
      <c r="B145" s="62" t="s">
        <v>233</v>
      </c>
      <c r="C145" s="190" t="s">
        <v>765</v>
      </c>
      <c r="D145" s="192" t="s">
        <v>69</v>
      </c>
      <c r="E145" s="65" t="s">
        <v>69</v>
      </c>
      <c r="F145" s="64">
        <v>1</v>
      </c>
      <c r="G145" s="64">
        <v>1</v>
      </c>
      <c r="H145" s="64">
        <v>1</v>
      </c>
      <c r="I145" s="64">
        <v>1</v>
      </c>
      <c r="J145" s="65" t="s">
        <v>69</v>
      </c>
      <c r="K145" s="65" t="s">
        <v>69</v>
      </c>
      <c r="L145" s="65" t="s">
        <v>69</v>
      </c>
      <c r="M145" s="62"/>
      <c r="N145" s="78" t="s">
        <v>504</v>
      </c>
    </row>
    <row r="146" spans="1:14" s="66" customFormat="1" x14ac:dyDescent="0.45">
      <c r="A146" s="61"/>
      <c r="B146" s="67" t="s">
        <v>270</v>
      </c>
      <c r="C146" s="77"/>
      <c r="D146" s="63"/>
      <c r="E146" s="63"/>
      <c r="F146" s="64"/>
      <c r="G146" s="64"/>
      <c r="H146" s="64"/>
      <c r="I146" s="64"/>
      <c r="J146" s="65"/>
      <c r="K146" s="65"/>
      <c r="L146" s="65"/>
      <c r="M146" s="62"/>
      <c r="N146" s="78"/>
    </row>
    <row r="147" spans="1:14" s="66" customFormat="1" x14ac:dyDescent="0.45">
      <c r="A147" s="61">
        <v>107</v>
      </c>
      <c r="B147" s="62" t="s">
        <v>474</v>
      </c>
      <c r="C147" s="77" t="s">
        <v>120</v>
      </c>
      <c r="D147" s="63" t="s">
        <v>503</v>
      </c>
      <c r="E147" s="63">
        <v>712052103002</v>
      </c>
      <c r="F147" s="64">
        <v>1</v>
      </c>
      <c r="G147" s="64">
        <v>1</v>
      </c>
      <c r="H147" s="64">
        <v>1</v>
      </c>
      <c r="I147" s="64">
        <v>1</v>
      </c>
      <c r="J147" s="65" t="s">
        <v>69</v>
      </c>
      <c r="K147" s="65" t="s">
        <v>69</v>
      </c>
      <c r="L147" s="65" t="s">
        <v>69</v>
      </c>
      <c r="M147" s="62" t="s">
        <v>73</v>
      </c>
      <c r="N147" s="78" t="s">
        <v>73</v>
      </c>
    </row>
    <row r="148" spans="1:14" s="66" customFormat="1" x14ac:dyDescent="0.45">
      <c r="A148" s="61"/>
      <c r="B148" s="67" t="s">
        <v>758</v>
      </c>
      <c r="C148" s="77"/>
      <c r="D148" s="63"/>
      <c r="E148" s="63"/>
      <c r="F148" s="64"/>
      <c r="G148" s="64"/>
      <c r="H148" s="64"/>
      <c r="I148" s="64"/>
      <c r="J148" s="65"/>
      <c r="K148" s="65"/>
      <c r="L148" s="65"/>
      <c r="M148" s="62"/>
      <c r="N148" s="78"/>
    </row>
    <row r="149" spans="1:14" s="66" customFormat="1" x14ac:dyDescent="0.45">
      <c r="A149" s="61">
        <v>108</v>
      </c>
      <c r="B149" s="62" t="s">
        <v>604</v>
      </c>
      <c r="C149" s="77" t="s">
        <v>127</v>
      </c>
      <c r="D149" s="63" t="s">
        <v>96</v>
      </c>
      <c r="E149" s="63">
        <v>712053702001</v>
      </c>
      <c r="F149" s="64">
        <v>1</v>
      </c>
      <c r="G149" s="64">
        <v>1</v>
      </c>
      <c r="H149" s="64">
        <v>1</v>
      </c>
      <c r="I149" s="64">
        <v>1</v>
      </c>
      <c r="J149" s="65" t="s">
        <v>69</v>
      </c>
      <c r="K149" s="65" t="s">
        <v>69</v>
      </c>
      <c r="L149" s="65" t="s">
        <v>69</v>
      </c>
      <c r="M149" s="62" t="s">
        <v>73</v>
      </c>
      <c r="N149" s="78" t="s">
        <v>73</v>
      </c>
    </row>
    <row r="150" spans="1:14" s="66" customFormat="1" x14ac:dyDescent="0.45">
      <c r="A150" s="61">
        <v>109</v>
      </c>
      <c r="B150" s="62" t="s">
        <v>584</v>
      </c>
      <c r="C150" s="77" t="s">
        <v>130</v>
      </c>
      <c r="D150" s="63" t="s">
        <v>585</v>
      </c>
      <c r="E150" s="63">
        <v>712054611002</v>
      </c>
      <c r="F150" s="64">
        <v>1</v>
      </c>
      <c r="G150" s="64">
        <v>1</v>
      </c>
      <c r="H150" s="64">
        <v>1</v>
      </c>
      <c r="I150" s="64">
        <v>1</v>
      </c>
      <c r="J150" s="65" t="s">
        <v>69</v>
      </c>
      <c r="K150" s="65" t="s">
        <v>69</v>
      </c>
      <c r="L150" s="65" t="s">
        <v>69</v>
      </c>
      <c r="M150" s="62"/>
      <c r="N150" s="78" t="s">
        <v>605</v>
      </c>
    </row>
    <row r="151" spans="1:14" s="66" customFormat="1" x14ac:dyDescent="0.45">
      <c r="A151" s="61">
        <v>110</v>
      </c>
      <c r="B151" s="62" t="s">
        <v>584</v>
      </c>
      <c r="C151" s="77" t="s">
        <v>130</v>
      </c>
      <c r="D151" s="63" t="s">
        <v>585</v>
      </c>
      <c r="E151" s="63">
        <v>712054611004</v>
      </c>
      <c r="F151" s="64">
        <v>1</v>
      </c>
      <c r="G151" s="64">
        <v>1</v>
      </c>
      <c r="H151" s="64">
        <v>1</v>
      </c>
      <c r="I151" s="64">
        <v>1</v>
      </c>
      <c r="J151" s="65" t="s">
        <v>69</v>
      </c>
      <c r="K151" s="65" t="s">
        <v>69</v>
      </c>
      <c r="L151" s="65" t="s">
        <v>69</v>
      </c>
      <c r="M151" s="62"/>
      <c r="N151" s="78" t="s">
        <v>606</v>
      </c>
    </row>
    <row r="152" spans="1:14" s="66" customFormat="1" x14ac:dyDescent="0.45">
      <c r="A152" s="61">
        <v>111</v>
      </c>
      <c r="B152" s="62" t="s">
        <v>584</v>
      </c>
      <c r="C152" s="77" t="s">
        <v>130</v>
      </c>
      <c r="D152" s="63" t="s">
        <v>517</v>
      </c>
      <c r="E152" s="63">
        <v>712054611007</v>
      </c>
      <c r="F152" s="64">
        <v>1</v>
      </c>
      <c r="G152" s="64">
        <v>1</v>
      </c>
      <c r="H152" s="64">
        <v>1</v>
      </c>
      <c r="I152" s="64">
        <v>1</v>
      </c>
      <c r="J152" s="65" t="s">
        <v>69</v>
      </c>
      <c r="K152" s="65" t="s">
        <v>69</v>
      </c>
      <c r="L152" s="65" t="s">
        <v>69</v>
      </c>
      <c r="M152" s="62"/>
      <c r="N152" s="78" t="s">
        <v>607</v>
      </c>
    </row>
    <row r="153" spans="1:14" s="66" customFormat="1" x14ac:dyDescent="0.45">
      <c r="A153" s="61">
        <v>112</v>
      </c>
      <c r="B153" s="62" t="s">
        <v>584</v>
      </c>
      <c r="C153" s="77" t="s">
        <v>130</v>
      </c>
      <c r="D153" s="63" t="s">
        <v>580</v>
      </c>
      <c r="E153" s="63">
        <v>712054611003</v>
      </c>
      <c r="F153" s="64">
        <v>1</v>
      </c>
      <c r="G153" s="64">
        <v>1</v>
      </c>
      <c r="H153" s="64">
        <v>1</v>
      </c>
      <c r="I153" s="64">
        <v>1</v>
      </c>
      <c r="J153" s="65" t="s">
        <v>69</v>
      </c>
      <c r="K153" s="65" t="s">
        <v>69</v>
      </c>
      <c r="L153" s="65" t="s">
        <v>69</v>
      </c>
      <c r="M153" s="62" t="s">
        <v>73</v>
      </c>
      <c r="N153" s="78" t="s">
        <v>73</v>
      </c>
    </row>
    <row r="154" spans="1:14" s="66" customFormat="1" x14ac:dyDescent="0.45">
      <c r="A154" s="61">
        <v>113</v>
      </c>
      <c r="B154" s="62" t="s">
        <v>279</v>
      </c>
      <c r="C154" s="77" t="s">
        <v>769</v>
      </c>
      <c r="D154" s="192" t="s">
        <v>69</v>
      </c>
      <c r="E154" s="65" t="s">
        <v>69</v>
      </c>
      <c r="F154" s="64">
        <v>1</v>
      </c>
      <c r="G154" s="64">
        <v>1</v>
      </c>
      <c r="H154" s="64">
        <v>1</v>
      </c>
      <c r="I154" s="64">
        <v>1</v>
      </c>
      <c r="J154" s="65" t="s">
        <v>69</v>
      </c>
      <c r="K154" s="65" t="s">
        <v>69</v>
      </c>
      <c r="L154" s="65" t="s">
        <v>69</v>
      </c>
      <c r="M154" s="62"/>
      <c r="N154" s="78" t="s">
        <v>624</v>
      </c>
    </row>
    <row r="155" spans="1:14" s="66" customFormat="1" x14ac:dyDescent="0.45">
      <c r="A155" s="61">
        <v>114</v>
      </c>
      <c r="B155" s="62" t="s">
        <v>281</v>
      </c>
      <c r="C155" s="77" t="s">
        <v>769</v>
      </c>
      <c r="D155" s="192" t="s">
        <v>69</v>
      </c>
      <c r="E155" s="65" t="s">
        <v>69</v>
      </c>
      <c r="F155" s="64">
        <v>1</v>
      </c>
      <c r="G155" s="64">
        <v>1</v>
      </c>
      <c r="H155" s="64">
        <v>1</v>
      </c>
      <c r="I155" s="64">
        <v>1</v>
      </c>
      <c r="J155" s="65" t="s">
        <v>69</v>
      </c>
      <c r="K155" s="65" t="s">
        <v>69</v>
      </c>
      <c r="L155" s="65" t="s">
        <v>69</v>
      </c>
      <c r="M155" s="62"/>
      <c r="N155" s="78" t="s">
        <v>626</v>
      </c>
    </row>
    <row r="156" spans="1:14" s="66" customFormat="1" x14ac:dyDescent="0.45">
      <c r="A156" s="61">
        <v>115</v>
      </c>
      <c r="B156" s="62" t="s">
        <v>281</v>
      </c>
      <c r="C156" s="77" t="s">
        <v>769</v>
      </c>
      <c r="D156" s="192" t="s">
        <v>69</v>
      </c>
      <c r="E156" s="65" t="s">
        <v>69</v>
      </c>
      <c r="F156" s="64">
        <v>1</v>
      </c>
      <c r="G156" s="64">
        <v>1</v>
      </c>
      <c r="H156" s="64">
        <v>1</v>
      </c>
      <c r="I156" s="64">
        <v>1</v>
      </c>
      <c r="J156" s="65" t="s">
        <v>69</v>
      </c>
      <c r="K156" s="65" t="s">
        <v>69</v>
      </c>
      <c r="L156" s="65" t="s">
        <v>69</v>
      </c>
      <c r="M156" s="62"/>
      <c r="N156" s="78" t="s">
        <v>628</v>
      </c>
    </row>
    <row r="157" spans="1:14" s="66" customFormat="1" x14ac:dyDescent="0.45">
      <c r="A157" s="61">
        <v>116</v>
      </c>
      <c r="B157" s="62" t="s">
        <v>281</v>
      </c>
      <c r="C157" s="77" t="s">
        <v>769</v>
      </c>
      <c r="D157" s="192" t="s">
        <v>69</v>
      </c>
      <c r="E157" s="65" t="s">
        <v>69</v>
      </c>
      <c r="F157" s="64">
        <v>1</v>
      </c>
      <c r="G157" s="64">
        <v>1</v>
      </c>
      <c r="H157" s="64">
        <v>1</v>
      </c>
      <c r="I157" s="64">
        <v>1</v>
      </c>
      <c r="J157" s="65" t="s">
        <v>69</v>
      </c>
      <c r="K157" s="65" t="s">
        <v>69</v>
      </c>
      <c r="L157" s="65" t="s">
        <v>69</v>
      </c>
      <c r="M157" s="62"/>
      <c r="N157" s="78" t="s">
        <v>630</v>
      </c>
    </row>
    <row r="158" spans="1:14" s="66" customFormat="1" x14ac:dyDescent="0.45">
      <c r="A158" s="61"/>
      <c r="B158" s="67" t="s">
        <v>284</v>
      </c>
      <c r="C158" s="77"/>
      <c r="D158" s="63"/>
      <c r="E158" s="63"/>
      <c r="F158" s="64"/>
      <c r="G158" s="64"/>
      <c r="H158" s="64"/>
      <c r="I158" s="64"/>
      <c r="J158" s="65"/>
      <c r="K158" s="65"/>
      <c r="L158" s="65"/>
      <c r="M158" s="62"/>
      <c r="N158" s="78"/>
    </row>
    <row r="159" spans="1:14" s="66" customFormat="1" x14ac:dyDescent="0.45">
      <c r="A159" s="61">
        <v>117</v>
      </c>
      <c r="B159" s="62" t="s">
        <v>602</v>
      </c>
      <c r="C159" s="77" t="s">
        <v>127</v>
      </c>
      <c r="D159" s="63" t="s">
        <v>509</v>
      </c>
      <c r="E159" s="63">
        <v>712053701002</v>
      </c>
      <c r="F159" s="64">
        <v>1</v>
      </c>
      <c r="G159" s="64">
        <v>1</v>
      </c>
      <c r="H159" s="64">
        <v>1</v>
      </c>
      <c r="I159" s="64">
        <v>1</v>
      </c>
      <c r="J159" s="65" t="s">
        <v>69</v>
      </c>
      <c r="K159" s="65" t="s">
        <v>69</v>
      </c>
      <c r="L159" s="65" t="s">
        <v>69</v>
      </c>
      <c r="M159" s="62"/>
      <c r="N159" s="78" t="s">
        <v>594</v>
      </c>
    </row>
    <row r="160" spans="1:14" s="66" customFormat="1" x14ac:dyDescent="0.45">
      <c r="A160" s="61">
        <v>118</v>
      </c>
      <c r="B160" s="62" t="s">
        <v>584</v>
      </c>
      <c r="C160" s="77" t="s">
        <v>130</v>
      </c>
      <c r="D160" s="63" t="s">
        <v>517</v>
      </c>
      <c r="E160" s="63">
        <v>712054611006</v>
      </c>
      <c r="F160" s="64">
        <v>1</v>
      </c>
      <c r="G160" s="64">
        <v>1</v>
      </c>
      <c r="H160" s="64">
        <v>1</v>
      </c>
      <c r="I160" s="64">
        <v>1</v>
      </c>
      <c r="J160" s="65" t="s">
        <v>69</v>
      </c>
      <c r="K160" s="65" t="s">
        <v>69</v>
      </c>
      <c r="L160" s="65" t="s">
        <v>69</v>
      </c>
      <c r="M160" s="62"/>
      <c r="N160" s="78" t="s">
        <v>540</v>
      </c>
    </row>
    <row r="161" spans="1:14" s="66" customFormat="1" x14ac:dyDescent="0.45">
      <c r="A161" s="61"/>
      <c r="B161" s="67" t="s">
        <v>288</v>
      </c>
      <c r="C161" s="77"/>
      <c r="D161" s="63"/>
      <c r="E161" s="63"/>
      <c r="F161" s="64"/>
      <c r="G161" s="64"/>
      <c r="H161" s="64"/>
      <c r="I161" s="64"/>
      <c r="J161" s="65"/>
      <c r="K161" s="65"/>
      <c r="L161" s="65"/>
      <c r="M161" s="62"/>
      <c r="N161" s="78"/>
    </row>
    <row r="162" spans="1:14" s="66" customFormat="1" x14ac:dyDescent="0.45">
      <c r="A162" s="61"/>
      <c r="B162" s="67" t="s">
        <v>136</v>
      </c>
      <c r="C162" s="188"/>
      <c r="D162" s="63"/>
      <c r="E162" s="63"/>
      <c r="F162" s="64"/>
      <c r="G162" s="64"/>
      <c r="H162" s="64"/>
      <c r="I162" s="64"/>
      <c r="J162" s="65"/>
      <c r="K162" s="65"/>
      <c r="L162" s="65"/>
      <c r="M162" s="62"/>
      <c r="N162" s="78"/>
    </row>
    <row r="163" spans="1:14" s="66" customFormat="1" x14ac:dyDescent="0.45">
      <c r="A163" s="61">
        <v>119</v>
      </c>
      <c r="B163" s="62" t="s">
        <v>290</v>
      </c>
      <c r="C163" s="77" t="s">
        <v>763</v>
      </c>
      <c r="D163" s="192" t="s">
        <v>69</v>
      </c>
      <c r="E163" s="65" t="s">
        <v>69</v>
      </c>
      <c r="F163" s="64">
        <v>1</v>
      </c>
      <c r="G163" s="64">
        <v>1</v>
      </c>
      <c r="H163" s="64">
        <v>1</v>
      </c>
      <c r="I163" s="64">
        <v>1</v>
      </c>
      <c r="J163" s="65" t="s">
        <v>69</v>
      </c>
      <c r="K163" s="65" t="s">
        <v>69</v>
      </c>
      <c r="L163" s="65" t="s">
        <v>69</v>
      </c>
      <c r="M163" s="62"/>
      <c r="N163" s="78" t="s">
        <v>618</v>
      </c>
    </row>
    <row r="164" spans="1:14" s="66" customFormat="1" x14ac:dyDescent="0.45">
      <c r="A164" s="61"/>
      <c r="B164" s="67" t="s">
        <v>291</v>
      </c>
      <c r="C164" s="77"/>
      <c r="D164" s="63"/>
      <c r="E164" s="63"/>
      <c r="F164" s="64"/>
      <c r="G164" s="64"/>
      <c r="H164" s="64"/>
      <c r="I164" s="64"/>
      <c r="J164" s="65"/>
      <c r="K164" s="65"/>
      <c r="L164" s="65"/>
      <c r="M164" s="62"/>
      <c r="N164" s="78"/>
    </row>
    <row r="165" spans="1:14" s="66" customFormat="1" x14ac:dyDescent="0.45">
      <c r="A165" s="61"/>
      <c r="B165" s="67" t="s">
        <v>81</v>
      </c>
      <c r="C165" s="188"/>
      <c r="D165" s="63"/>
      <c r="E165" s="63"/>
      <c r="F165" s="64"/>
      <c r="G165" s="64"/>
      <c r="H165" s="64"/>
      <c r="I165" s="64"/>
      <c r="J165" s="65"/>
      <c r="K165" s="65"/>
      <c r="L165" s="65"/>
      <c r="M165" s="62"/>
      <c r="N165" s="78"/>
    </row>
    <row r="166" spans="1:14" s="66" customFormat="1" x14ac:dyDescent="0.45">
      <c r="A166" s="61">
        <v>120</v>
      </c>
      <c r="B166" s="62" t="s">
        <v>622</v>
      </c>
      <c r="C166" s="77" t="s">
        <v>769</v>
      </c>
      <c r="D166" s="192" t="s">
        <v>69</v>
      </c>
      <c r="E166" s="65" t="s">
        <v>69</v>
      </c>
      <c r="F166" s="64">
        <v>1</v>
      </c>
      <c r="G166" s="64">
        <v>1</v>
      </c>
      <c r="H166" s="64">
        <v>1</v>
      </c>
      <c r="I166" s="64">
        <v>1</v>
      </c>
      <c r="J166" s="65" t="s">
        <v>69</v>
      </c>
      <c r="K166" s="65" t="s">
        <v>69</v>
      </c>
      <c r="L166" s="65" t="s">
        <v>69</v>
      </c>
      <c r="M166" s="62"/>
      <c r="N166" s="78" t="s">
        <v>623</v>
      </c>
    </row>
    <row r="167" spans="1:14" s="66" customFormat="1" x14ac:dyDescent="0.45">
      <c r="A167" s="61"/>
      <c r="B167" s="189" t="s">
        <v>294</v>
      </c>
      <c r="C167" s="77"/>
      <c r="D167" s="63"/>
      <c r="E167" s="63"/>
      <c r="F167" s="64"/>
      <c r="G167" s="64"/>
      <c r="H167" s="64"/>
      <c r="I167" s="64"/>
      <c r="J167" s="65"/>
      <c r="K167" s="65"/>
      <c r="L167" s="65"/>
      <c r="M167" s="62"/>
      <c r="N167" s="78"/>
    </row>
    <row r="168" spans="1:14" s="66" customFormat="1" x14ac:dyDescent="0.45">
      <c r="A168" s="61">
        <v>121</v>
      </c>
      <c r="B168" s="62" t="s">
        <v>608</v>
      </c>
      <c r="C168" s="77" t="s">
        <v>130</v>
      </c>
      <c r="D168" s="63" t="s">
        <v>517</v>
      </c>
      <c r="E168" s="63">
        <v>712054706001</v>
      </c>
      <c r="F168" s="64">
        <v>1</v>
      </c>
      <c r="G168" s="64">
        <v>1</v>
      </c>
      <c r="H168" s="64">
        <v>1</v>
      </c>
      <c r="I168" s="64">
        <v>1</v>
      </c>
      <c r="J168" s="65" t="s">
        <v>69</v>
      </c>
      <c r="K168" s="65" t="s">
        <v>69</v>
      </c>
      <c r="L168" s="65" t="s">
        <v>69</v>
      </c>
      <c r="M168" s="62"/>
      <c r="N168" s="78" t="s">
        <v>609</v>
      </c>
    </row>
    <row r="169" spans="1:14" s="66" customFormat="1" x14ac:dyDescent="0.45">
      <c r="A169" s="61">
        <v>122</v>
      </c>
      <c r="B169" s="62" t="s">
        <v>610</v>
      </c>
      <c r="C169" s="77" t="s">
        <v>130</v>
      </c>
      <c r="D169" s="63" t="s">
        <v>522</v>
      </c>
      <c r="E169" s="63">
        <v>712054708001</v>
      </c>
      <c r="F169" s="64">
        <v>1</v>
      </c>
      <c r="G169" s="64">
        <v>1</v>
      </c>
      <c r="H169" s="64">
        <v>1</v>
      </c>
      <c r="I169" s="64">
        <v>1</v>
      </c>
      <c r="J169" s="65" t="s">
        <v>69</v>
      </c>
      <c r="K169" s="65" t="s">
        <v>69</v>
      </c>
      <c r="L169" s="65" t="s">
        <v>69</v>
      </c>
      <c r="M169" s="62"/>
      <c r="N169" s="78" t="s">
        <v>611</v>
      </c>
    </row>
    <row r="170" spans="1:14" s="66" customFormat="1" x14ac:dyDescent="0.45">
      <c r="A170" s="61">
        <v>123</v>
      </c>
      <c r="B170" s="62" t="s">
        <v>302</v>
      </c>
      <c r="C170" s="77" t="s">
        <v>769</v>
      </c>
      <c r="D170" s="63"/>
      <c r="E170" s="63"/>
      <c r="F170" s="64">
        <v>1</v>
      </c>
      <c r="G170" s="64">
        <v>1</v>
      </c>
      <c r="H170" s="64">
        <v>1</v>
      </c>
      <c r="I170" s="64">
        <v>1</v>
      </c>
      <c r="J170" s="65" t="s">
        <v>69</v>
      </c>
      <c r="K170" s="65" t="s">
        <v>69</v>
      </c>
      <c r="L170" s="65" t="s">
        <v>69</v>
      </c>
      <c r="M170" s="62"/>
      <c r="N170" s="78" t="s">
        <v>632</v>
      </c>
    </row>
    <row r="171" spans="1:14" s="66" customFormat="1" x14ac:dyDescent="0.45">
      <c r="A171" s="61">
        <v>124</v>
      </c>
      <c r="B171" s="62" t="s">
        <v>302</v>
      </c>
      <c r="C171" s="77" t="s">
        <v>769</v>
      </c>
      <c r="D171" s="63"/>
      <c r="E171" s="63"/>
      <c r="F171" s="64">
        <v>1</v>
      </c>
      <c r="G171" s="64">
        <v>1</v>
      </c>
      <c r="H171" s="64">
        <v>1</v>
      </c>
      <c r="I171" s="64">
        <v>1</v>
      </c>
      <c r="J171" s="65" t="s">
        <v>69</v>
      </c>
      <c r="K171" s="65" t="s">
        <v>69</v>
      </c>
      <c r="L171" s="65" t="s">
        <v>69</v>
      </c>
      <c r="M171" s="62"/>
      <c r="N171" s="78" t="s">
        <v>634</v>
      </c>
    </row>
    <row r="172" spans="1:14" s="66" customFormat="1" x14ac:dyDescent="0.45">
      <c r="A172" s="61"/>
      <c r="B172" s="191" t="s">
        <v>770</v>
      </c>
      <c r="C172" s="188"/>
      <c r="D172" s="63"/>
      <c r="E172" s="63"/>
      <c r="F172" s="64"/>
      <c r="G172" s="64"/>
      <c r="H172" s="64"/>
      <c r="I172" s="64"/>
      <c r="J172" s="65"/>
      <c r="K172" s="65"/>
      <c r="L172" s="65"/>
      <c r="M172" s="62"/>
      <c r="N172" s="78"/>
    </row>
    <row r="173" spans="1:14" s="66" customFormat="1" x14ac:dyDescent="0.45">
      <c r="A173" s="61">
        <v>125</v>
      </c>
      <c r="B173" s="62" t="s">
        <v>640</v>
      </c>
      <c r="C173" s="77" t="s">
        <v>120</v>
      </c>
      <c r="D173" s="63" t="s">
        <v>499</v>
      </c>
      <c r="E173" s="63">
        <v>712062104004</v>
      </c>
      <c r="F173" s="64">
        <v>1</v>
      </c>
      <c r="G173" s="64">
        <v>1</v>
      </c>
      <c r="H173" s="64">
        <v>1</v>
      </c>
      <c r="I173" s="64">
        <v>1</v>
      </c>
      <c r="J173" s="65" t="s">
        <v>69</v>
      </c>
      <c r="K173" s="65" t="s">
        <v>69</v>
      </c>
      <c r="L173" s="65" t="s">
        <v>69</v>
      </c>
      <c r="M173" s="62"/>
      <c r="N173" s="78" t="s">
        <v>641</v>
      </c>
    </row>
    <row r="174" spans="1:14" s="66" customFormat="1" x14ac:dyDescent="0.45">
      <c r="A174" s="61"/>
      <c r="B174" s="67" t="s">
        <v>125</v>
      </c>
      <c r="C174" s="77"/>
      <c r="D174" s="63"/>
      <c r="E174" s="63"/>
      <c r="F174" s="64"/>
      <c r="G174" s="64"/>
      <c r="H174" s="64"/>
      <c r="I174" s="64"/>
      <c r="J174" s="65"/>
      <c r="K174" s="65"/>
      <c r="L174" s="65"/>
      <c r="M174" s="62"/>
      <c r="N174" s="78"/>
    </row>
    <row r="175" spans="1:14" s="66" customFormat="1" x14ac:dyDescent="0.45">
      <c r="A175" s="61">
        <v>126</v>
      </c>
      <c r="B175" s="62" t="s">
        <v>516</v>
      </c>
      <c r="C175" s="77" t="s">
        <v>130</v>
      </c>
      <c r="D175" s="63" t="s">
        <v>517</v>
      </c>
      <c r="E175" s="63">
        <v>712064101010</v>
      </c>
      <c r="F175" s="64">
        <v>1</v>
      </c>
      <c r="G175" s="64">
        <v>1</v>
      </c>
      <c r="H175" s="64">
        <v>1</v>
      </c>
      <c r="I175" s="64">
        <v>1</v>
      </c>
      <c r="J175" s="65" t="s">
        <v>69</v>
      </c>
      <c r="K175" s="65" t="s">
        <v>69</v>
      </c>
      <c r="L175" s="65" t="s">
        <v>69</v>
      </c>
      <c r="M175" s="62"/>
      <c r="N175" s="78" t="s">
        <v>644</v>
      </c>
    </row>
    <row r="176" spans="1:14" s="66" customFormat="1" x14ac:dyDescent="0.45">
      <c r="A176" s="61">
        <v>127</v>
      </c>
      <c r="B176" s="62" t="s">
        <v>516</v>
      </c>
      <c r="C176" s="77" t="s">
        <v>130</v>
      </c>
      <c r="D176" s="63" t="s">
        <v>517</v>
      </c>
      <c r="E176" s="63">
        <v>712064101011</v>
      </c>
      <c r="F176" s="64">
        <v>1</v>
      </c>
      <c r="G176" s="64">
        <v>1</v>
      </c>
      <c r="H176" s="64">
        <v>1</v>
      </c>
      <c r="I176" s="64">
        <v>1</v>
      </c>
      <c r="J176" s="65" t="s">
        <v>69</v>
      </c>
      <c r="K176" s="65" t="s">
        <v>69</v>
      </c>
      <c r="L176" s="65" t="s">
        <v>69</v>
      </c>
      <c r="M176" s="62"/>
      <c r="N176" s="78" t="s">
        <v>645</v>
      </c>
    </row>
    <row r="177" spans="1:14" s="66" customFormat="1" x14ac:dyDescent="0.45">
      <c r="A177" s="61">
        <v>128</v>
      </c>
      <c r="B177" s="62" t="s">
        <v>110</v>
      </c>
      <c r="C177" s="190" t="s">
        <v>765</v>
      </c>
      <c r="D177" s="192" t="s">
        <v>69</v>
      </c>
      <c r="E177" s="65" t="s">
        <v>69</v>
      </c>
      <c r="F177" s="64">
        <v>1</v>
      </c>
      <c r="G177" s="64">
        <v>1</v>
      </c>
      <c r="H177" s="64">
        <v>1</v>
      </c>
      <c r="I177" s="64">
        <v>1</v>
      </c>
      <c r="J177" s="65" t="s">
        <v>69</v>
      </c>
      <c r="K177" s="65" t="s">
        <v>69</v>
      </c>
      <c r="L177" s="65" t="s">
        <v>69</v>
      </c>
      <c r="M177" s="62"/>
      <c r="N177" s="78" t="s">
        <v>662</v>
      </c>
    </row>
    <row r="178" spans="1:14" s="66" customFormat="1" x14ac:dyDescent="0.45">
      <c r="A178" s="61">
        <v>129</v>
      </c>
      <c r="B178" s="62" t="s">
        <v>110</v>
      </c>
      <c r="C178" s="190" t="s">
        <v>765</v>
      </c>
      <c r="D178" s="192" t="s">
        <v>69</v>
      </c>
      <c r="E178" s="65" t="s">
        <v>69</v>
      </c>
      <c r="F178" s="64">
        <v>1</v>
      </c>
      <c r="G178" s="64">
        <v>1</v>
      </c>
      <c r="H178" s="64">
        <v>1</v>
      </c>
      <c r="I178" s="64">
        <v>1</v>
      </c>
      <c r="J178" s="65" t="s">
        <v>69</v>
      </c>
      <c r="K178" s="65" t="s">
        <v>69</v>
      </c>
      <c r="L178" s="65" t="s">
        <v>69</v>
      </c>
      <c r="M178" s="62"/>
      <c r="N178" s="78" t="s">
        <v>659</v>
      </c>
    </row>
    <row r="179" spans="1:14" s="66" customFormat="1" x14ac:dyDescent="0.45">
      <c r="A179" s="61">
        <v>130</v>
      </c>
      <c r="B179" s="62" t="s">
        <v>110</v>
      </c>
      <c r="C179" s="190" t="s">
        <v>765</v>
      </c>
      <c r="D179" s="192" t="s">
        <v>69</v>
      </c>
      <c r="E179" s="65" t="s">
        <v>69</v>
      </c>
      <c r="F179" s="64">
        <v>1</v>
      </c>
      <c r="G179" s="64">
        <v>1</v>
      </c>
      <c r="H179" s="64">
        <v>1</v>
      </c>
      <c r="I179" s="64">
        <v>1</v>
      </c>
      <c r="J179" s="65" t="s">
        <v>69</v>
      </c>
      <c r="K179" s="65" t="s">
        <v>69</v>
      </c>
      <c r="L179" s="65" t="s">
        <v>69</v>
      </c>
      <c r="M179" s="62"/>
      <c r="N179" s="78" t="s">
        <v>664</v>
      </c>
    </row>
    <row r="180" spans="1:14" s="66" customFormat="1" x14ac:dyDescent="0.45">
      <c r="A180" s="61"/>
      <c r="B180" s="67" t="s">
        <v>331</v>
      </c>
      <c r="C180" s="77"/>
      <c r="D180" s="63"/>
      <c r="E180" s="63"/>
      <c r="F180" s="64"/>
      <c r="G180" s="64"/>
      <c r="H180" s="64"/>
      <c r="I180" s="64"/>
      <c r="J180" s="65"/>
      <c r="K180" s="65"/>
      <c r="L180" s="65"/>
      <c r="M180" s="62"/>
      <c r="N180" s="78"/>
    </row>
    <row r="181" spans="1:14" s="66" customFormat="1" x14ac:dyDescent="0.45">
      <c r="A181" s="61"/>
      <c r="B181" s="67" t="s">
        <v>81</v>
      </c>
      <c r="C181" s="188"/>
      <c r="D181" s="63"/>
      <c r="E181" s="63"/>
      <c r="F181" s="64"/>
      <c r="G181" s="64"/>
      <c r="H181" s="64"/>
      <c r="I181" s="64"/>
      <c r="J181" s="65"/>
      <c r="K181" s="65"/>
      <c r="L181" s="65"/>
      <c r="M181" s="62"/>
      <c r="N181" s="78"/>
    </row>
    <row r="182" spans="1:14" s="66" customFormat="1" x14ac:dyDescent="0.45">
      <c r="A182" s="61">
        <v>131</v>
      </c>
      <c r="B182" s="62" t="s">
        <v>660</v>
      </c>
      <c r="C182" s="77" t="s">
        <v>769</v>
      </c>
      <c r="D182" s="192" t="s">
        <v>69</v>
      </c>
      <c r="E182" s="65" t="s">
        <v>69</v>
      </c>
      <c r="F182" s="64">
        <v>1</v>
      </c>
      <c r="G182" s="64">
        <v>1</v>
      </c>
      <c r="H182" s="64">
        <v>1</v>
      </c>
      <c r="I182" s="64">
        <v>1</v>
      </c>
      <c r="J182" s="65" t="s">
        <v>69</v>
      </c>
      <c r="K182" s="65" t="s">
        <v>69</v>
      </c>
      <c r="L182" s="65" t="s">
        <v>69</v>
      </c>
      <c r="M182" s="62"/>
      <c r="N182" s="78" t="s">
        <v>661</v>
      </c>
    </row>
    <row r="183" spans="1:14" s="66" customFormat="1" x14ac:dyDescent="0.45">
      <c r="A183" s="61"/>
      <c r="B183" s="67" t="s">
        <v>325</v>
      </c>
      <c r="C183" s="77"/>
      <c r="D183" s="63"/>
      <c r="E183" s="63"/>
      <c r="F183" s="64"/>
      <c r="G183" s="64"/>
      <c r="H183" s="64"/>
      <c r="I183" s="64"/>
      <c r="J183" s="65"/>
      <c r="K183" s="65"/>
      <c r="L183" s="65"/>
      <c r="M183" s="62"/>
      <c r="N183" s="78"/>
    </row>
    <row r="184" spans="1:14" s="66" customFormat="1" x14ac:dyDescent="0.45">
      <c r="A184" s="61">
        <v>132</v>
      </c>
      <c r="B184" s="62" t="s">
        <v>646</v>
      </c>
      <c r="C184" s="77" t="s">
        <v>130</v>
      </c>
      <c r="D184" s="63" t="s">
        <v>522</v>
      </c>
      <c r="E184" s="63">
        <v>712064601001</v>
      </c>
      <c r="F184" s="64">
        <v>1</v>
      </c>
      <c r="G184" s="64">
        <v>1</v>
      </c>
      <c r="H184" s="64">
        <v>1</v>
      </c>
      <c r="I184" s="64">
        <v>1</v>
      </c>
      <c r="J184" s="65" t="s">
        <v>69</v>
      </c>
      <c r="K184" s="65" t="s">
        <v>69</v>
      </c>
      <c r="L184" s="65" t="s">
        <v>69</v>
      </c>
      <c r="M184" s="62"/>
      <c r="N184" s="78" t="s">
        <v>647</v>
      </c>
    </row>
    <row r="185" spans="1:14" s="66" customFormat="1" x14ac:dyDescent="0.45">
      <c r="A185" s="61"/>
      <c r="B185" s="67" t="s">
        <v>136</v>
      </c>
      <c r="C185" s="188"/>
      <c r="D185" s="63"/>
      <c r="E185" s="63"/>
      <c r="F185" s="64"/>
      <c r="G185" s="64"/>
      <c r="H185" s="64"/>
      <c r="I185" s="64"/>
      <c r="J185" s="65"/>
      <c r="K185" s="65"/>
      <c r="L185" s="65"/>
      <c r="M185" s="62"/>
      <c r="N185" s="78"/>
    </row>
    <row r="186" spans="1:14" s="66" customFormat="1" x14ac:dyDescent="0.45">
      <c r="A186" s="61">
        <v>133</v>
      </c>
      <c r="B186" s="62" t="s">
        <v>97</v>
      </c>
      <c r="C186" s="77" t="s">
        <v>763</v>
      </c>
      <c r="D186" s="192" t="s">
        <v>69</v>
      </c>
      <c r="E186" s="65" t="s">
        <v>69</v>
      </c>
      <c r="F186" s="64">
        <v>1</v>
      </c>
      <c r="G186" s="64">
        <v>1</v>
      </c>
      <c r="H186" s="64">
        <v>1</v>
      </c>
      <c r="I186" s="64">
        <v>1</v>
      </c>
      <c r="J186" s="65" t="s">
        <v>69</v>
      </c>
      <c r="K186" s="65" t="s">
        <v>69</v>
      </c>
      <c r="L186" s="65" t="s">
        <v>69</v>
      </c>
      <c r="M186" s="62"/>
      <c r="N186" s="78" t="s">
        <v>654</v>
      </c>
    </row>
    <row r="187" spans="1:14" s="66" customFormat="1" x14ac:dyDescent="0.45">
      <c r="A187" s="61">
        <v>134</v>
      </c>
      <c r="B187" s="62" t="s">
        <v>97</v>
      </c>
      <c r="C187" s="77" t="s">
        <v>763</v>
      </c>
      <c r="D187" s="192" t="s">
        <v>69</v>
      </c>
      <c r="E187" s="65" t="s">
        <v>69</v>
      </c>
      <c r="F187" s="64">
        <v>1</v>
      </c>
      <c r="G187" s="64">
        <v>1</v>
      </c>
      <c r="H187" s="64">
        <v>1</v>
      </c>
      <c r="I187" s="64">
        <v>1</v>
      </c>
      <c r="J187" s="65" t="s">
        <v>69</v>
      </c>
      <c r="K187" s="65" t="s">
        <v>69</v>
      </c>
      <c r="L187" s="65" t="s">
        <v>69</v>
      </c>
      <c r="M187" s="62"/>
      <c r="N187" s="78" t="s">
        <v>656</v>
      </c>
    </row>
    <row r="188" spans="1:14" s="66" customFormat="1" x14ac:dyDescent="0.45">
      <c r="A188" s="61"/>
      <c r="B188" s="67" t="s">
        <v>81</v>
      </c>
      <c r="C188" s="77"/>
      <c r="D188" s="63"/>
      <c r="E188" s="63"/>
      <c r="F188" s="64"/>
      <c r="G188" s="64"/>
      <c r="H188" s="64"/>
      <c r="I188" s="64"/>
      <c r="J188" s="65"/>
      <c r="K188" s="65"/>
      <c r="L188" s="65"/>
      <c r="M188" s="62"/>
      <c r="N188" s="78"/>
    </row>
    <row r="189" spans="1:14" s="66" customFormat="1" x14ac:dyDescent="0.45">
      <c r="A189" s="61">
        <v>135</v>
      </c>
      <c r="B189" s="75" t="s">
        <v>665</v>
      </c>
      <c r="C189" s="77" t="s">
        <v>769</v>
      </c>
      <c r="D189" s="192" t="s">
        <v>69</v>
      </c>
      <c r="E189" s="65" t="s">
        <v>69</v>
      </c>
      <c r="F189" s="64">
        <v>1</v>
      </c>
      <c r="G189" s="64">
        <v>1</v>
      </c>
      <c r="H189" s="64">
        <v>1</v>
      </c>
      <c r="I189" s="64">
        <v>1</v>
      </c>
      <c r="J189" s="65" t="s">
        <v>69</v>
      </c>
      <c r="K189" s="65" t="s">
        <v>69</v>
      </c>
      <c r="L189" s="65" t="s">
        <v>69</v>
      </c>
      <c r="M189" s="62"/>
      <c r="N189" s="78" t="s">
        <v>73</v>
      </c>
    </row>
    <row r="190" spans="1:14" s="66" customFormat="1" x14ac:dyDescent="0.45">
      <c r="A190" s="61">
        <v>136</v>
      </c>
      <c r="B190" s="62" t="s">
        <v>340</v>
      </c>
      <c r="C190" s="77" t="s">
        <v>769</v>
      </c>
      <c r="D190" s="192" t="s">
        <v>69</v>
      </c>
      <c r="E190" s="65" t="s">
        <v>69</v>
      </c>
      <c r="F190" s="64">
        <v>1</v>
      </c>
      <c r="G190" s="64">
        <v>1</v>
      </c>
      <c r="H190" s="64">
        <v>1</v>
      </c>
      <c r="I190" s="64">
        <v>1</v>
      </c>
      <c r="J190" s="65" t="s">
        <v>69</v>
      </c>
      <c r="K190" s="65" t="s">
        <v>69</v>
      </c>
      <c r="L190" s="65" t="s">
        <v>69</v>
      </c>
      <c r="M190" s="62"/>
      <c r="N190" s="78" t="s">
        <v>666</v>
      </c>
    </row>
    <row r="191" spans="1:14" s="66" customFormat="1" x14ac:dyDescent="0.45">
      <c r="A191" s="61">
        <v>137</v>
      </c>
      <c r="B191" s="62" t="s">
        <v>233</v>
      </c>
      <c r="C191" s="190" t="s">
        <v>765</v>
      </c>
      <c r="D191" s="192" t="s">
        <v>69</v>
      </c>
      <c r="E191" s="65" t="s">
        <v>69</v>
      </c>
      <c r="F191" s="64">
        <v>1</v>
      </c>
      <c r="G191" s="64">
        <v>1</v>
      </c>
      <c r="H191" s="64">
        <v>1</v>
      </c>
      <c r="I191" s="64">
        <v>1</v>
      </c>
      <c r="J191" s="65" t="s">
        <v>69</v>
      </c>
      <c r="K191" s="65" t="s">
        <v>69</v>
      </c>
      <c r="L191" s="65" t="s">
        <v>69</v>
      </c>
      <c r="M191" s="62"/>
      <c r="N191" s="78" t="s">
        <v>652</v>
      </c>
    </row>
    <row r="192" spans="1:14" s="66" customFormat="1" x14ac:dyDescent="0.45">
      <c r="A192" s="61">
        <v>138</v>
      </c>
      <c r="B192" s="62" t="s">
        <v>233</v>
      </c>
      <c r="C192" s="190" t="s">
        <v>765</v>
      </c>
      <c r="D192" s="192" t="s">
        <v>69</v>
      </c>
      <c r="E192" s="65" t="s">
        <v>69</v>
      </c>
      <c r="F192" s="64">
        <v>1</v>
      </c>
      <c r="G192" s="64">
        <v>1</v>
      </c>
      <c r="H192" s="64">
        <v>1</v>
      </c>
      <c r="I192" s="64">
        <v>1</v>
      </c>
      <c r="J192" s="65" t="s">
        <v>69</v>
      </c>
      <c r="K192" s="65" t="s">
        <v>69</v>
      </c>
      <c r="L192" s="65" t="s">
        <v>69</v>
      </c>
      <c r="M192" s="62"/>
      <c r="N192" s="78" t="s">
        <v>657</v>
      </c>
    </row>
    <row r="193" spans="1:14" s="66" customFormat="1" x14ac:dyDescent="0.45">
      <c r="A193" s="61">
        <v>139</v>
      </c>
      <c r="B193" s="62" t="s">
        <v>233</v>
      </c>
      <c r="C193" s="190" t="s">
        <v>765</v>
      </c>
      <c r="D193" s="192" t="s">
        <v>69</v>
      </c>
      <c r="E193" s="65" t="s">
        <v>69</v>
      </c>
      <c r="F193" s="64">
        <v>1</v>
      </c>
      <c r="G193" s="64">
        <v>1</v>
      </c>
      <c r="H193" s="64">
        <v>1</v>
      </c>
      <c r="I193" s="64">
        <v>1</v>
      </c>
      <c r="J193" s="65" t="s">
        <v>69</v>
      </c>
      <c r="K193" s="65" t="s">
        <v>69</v>
      </c>
      <c r="L193" s="65" t="s">
        <v>69</v>
      </c>
      <c r="M193" s="62"/>
      <c r="N193" s="78" t="s">
        <v>899</v>
      </c>
    </row>
    <row r="194" spans="1:14" s="66" customFormat="1" x14ac:dyDescent="0.45">
      <c r="A194" s="61"/>
      <c r="B194" s="67" t="s">
        <v>759</v>
      </c>
      <c r="C194" s="77"/>
      <c r="D194" s="63"/>
      <c r="E194" s="63"/>
      <c r="F194" s="64"/>
      <c r="G194" s="64"/>
      <c r="H194" s="64"/>
      <c r="I194" s="64"/>
      <c r="J194" s="65"/>
      <c r="K194" s="65"/>
      <c r="L194" s="65"/>
      <c r="M194" s="62"/>
      <c r="N194" s="78"/>
    </row>
    <row r="195" spans="1:14" s="66" customFormat="1" x14ac:dyDescent="0.45">
      <c r="A195" s="61">
        <v>140</v>
      </c>
      <c r="B195" s="62" t="s">
        <v>642</v>
      </c>
      <c r="C195" s="77" t="s">
        <v>127</v>
      </c>
      <c r="D195" s="63" t="s">
        <v>514</v>
      </c>
      <c r="E195" s="63">
        <v>712063602002</v>
      </c>
      <c r="F195" s="64">
        <v>1</v>
      </c>
      <c r="G195" s="64">
        <v>1</v>
      </c>
      <c r="H195" s="64">
        <v>1</v>
      </c>
      <c r="I195" s="64">
        <v>1</v>
      </c>
      <c r="J195" s="65" t="s">
        <v>69</v>
      </c>
      <c r="K195" s="65" t="s">
        <v>69</v>
      </c>
      <c r="L195" s="65" t="s">
        <v>69</v>
      </c>
      <c r="M195" s="62"/>
      <c r="N195" s="78" t="s">
        <v>643</v>
      </c>
    </row>
    <row r="196" spans="1:14" s="66" customFormat="1" x14ac:dyDescent="0.45">
      <c r="A196" s="61">
        <v>141</v>
      </c>
      <c r="B196" s="62" t="s">
        <v>110</v>
      </c>
      <c r="C196" s="190" t="s">
        <v>765</v>
      </c>
      <c r="D196" s="192" t="s">
        <v>69</v>
      </c>
      <c r="E196" s="65" t="s">
        <v>69</v>
      </c>
      <c r="F196" s="64">
        <v>1</v>
      </c>
      <c r="G196" s="64">
        <v>1</v>
      </c>
      <c r="H196" s="64">
        <v>1</v>
      </c>
      <c r="I196" s="64">
        <v>1</v>
      </c>
      <c r="J196" s="65" t="s">
        <v>69</v>
      </c>
      <c r="K196" s="65" t="s">
        <v>69</v>
      </c>
      <c r="L196" s="65" t="s">
        <v>69</v>
      </c>
      <c r="M196" s="62"/>
      <c r="N196" s="78" t="s">
        <v>564</v>
      </c>
    </row>
    <row r="197" spans="1:14" s="66" customFormat="1" x14ac:dyDescent="0.45">
      <c r="A197" s="61">
        <v>142</v>
      </c>
      <c r="B197" s="62" t="s">
        <v>110</v>
      </c>
      <c r="C197" s="190" t="s">
        <v>765</v>
      </c>
      <c r="D197" s="192" t="s">
        <v>69</v>
      </c>
      <c r="E197" s="65" t="s">
        <v>69</v>
      </c>
      <c r="F197" s="64">
        <v>1</v>
      </c>
      <c r="G197" s="64">
        <v>1</v>
      </c>
      <c r="H197" s="64">
        <v>1</v>
      </c>
      <c r="I197" s="64">
        <v>1</v>
      </c>
      <c r="J197" s="65" t="s">
        <v>69</v>
      </c>
      <c r="K197" s="65" t="s">
        <v>69</v>
      </c>
      <c r="L197" s="65" t="s">
        <v>69</v>
      </c>
      <c r="M197" s="62"/>
      <c r="N197" s="78" t="s">
        <v>898</v>
      </c>
    </row>
    <row r="198" spans="1:14" s="66" customFormat="1" x14ac:dyDescent="0.45">
      <c r="A198" s="61"/>
      <c r="B198" s="67" t="s">
        <v>334</v>
      </c>
      <c r="C198" s="77"/>
      <c r="D198" s="63"/>
      <c r="E198" s="63"/>
      <c r="F198" s="64"/>
      <c r="G198" s="64"/>
      <c r="H198" s="64"/>
      <c r="I198" s="64"/>
      <c r="J198" s="65"/>
      <c r="K198" s="65"/>
      <c r="L198" s="65"/>
      <c r="M198" s="62"/>
      <c r="N198" s="78"/>
    </row>
    <row r="199" spans="1:14" s="66" customFormat="1" x14ac:dyDescent="0.45">
      <c r="A199" s="61">
        <v>143</v>
      </c>
      <c r="B199" s="62" t="s">
        <v>648</v>
      </c>
      <c r="C199" s="77" t="s">
        <v>130</v>
      </c>
      <c r="D199" s="63" t="s">
        <v>517</v>
      </c>
      <c r="E199" s="63">
        <v>712064705001</v>
      </c>
      <c r="F199" s="64">
        <v>1</v>
      </c>
      <c r="G199" s="64">
        <v>1</v>
      </c>
      <c r="H199" s="64">
        <v>1</v>
      </c>
      <c r="I199" s="64">
        <v>1</v>
      </c>
      <c r="J199" s="65" t="s">
        <v>69</v>
      </c>
      <c r="K199" s="65" t="s">
        <v>69</v>
      </c>
      <c r="L199" s="65" t="s">
        <v>69</v>
      </c>
      <c r="M199" s="62"/>
      <c r="N199" s="78" t="s">
        <v>649</v>
      </c>
    </row>
    <row r="200" spans="1:14" s="66" customFormat="1" x14ac:dyDescent="0.45">
      <c r="A200" s="61">
        <v>144</v>
      </c>
      <c r="B200" s="62" t="s">
        <v>608</v>
      </c>
      <c r="C200" s="77" t="s">
        <v>130</v>
      </c>
      <c r="D200" s="63" t="s">
        <v>517</v>
      </c>
      <c r="E200" s="63">
        <v>712064706002</v>
      </c>
      <c r="F200" s="64">
        <v>1</v>
      </c>
      <c r="G200" s="64">
        <v>1</v>
      </c>
      <c r="H200" s="64">
        <v>1</v>
      </c>
      <c r="I200" s="64">
        <v>1</v>
      </c>
      <c r="J200" s="65" t="s">
        <v>69</v>
      </c>
      <c r="K200" s="65" t="s">
        <v>69</v>
      </c>
      <c r="L200" s="65" t="s">
        <v>69</v>
      </c>
      <c r="M200" s="62"/>
      <c r="N200" s="78" t="s">
        <v>651</v>
      </c>
    </row>
    <row r="201" spans="1:14" s="66" customFormat="1" x14ac:dyDescent="0.45">
      <c r="A201" s="61"/>
      <c r="B201" s="67" t="s">
        <v>81</v>
      </c>
      <c r="C201" s="188"/>
      <c r="D201" s="63"/>
      <c r="E201" s="63"/>
      <c r="F201" s="64"/>
      <c r="G201" s="64"/>
      <c r="H201" s="64"/>
      <c r="I201" s="64"/>
      <c r="J201" s="65"/>
      <c r="K201" s="65"/>
      <c r="L201" s="65"/>
      <c r="M201" s="62"/>
      <c r="N201" s="78"/>
    </row>
    <row r="202" spans="1:14" s="66" customFormat="1" x14ac:dyDescent="0.45">
      <c r="A202" s="61">
        <v>145</v>
      </c>
      <c r="B202" s="62" t="s">
        <v>660</v>
      </c>
      <c r="C202" s="77" t="s">
        <v>769</v>
      </c>
      <c r="D202" s="192" t="s">
        <v>69</v>
      </c>
      <c r="E202" s="65" t="s">
        <v>69</v>
      </c>
      <c r="F202" s="64">
        <v>1</v>
      </c>
      <c r="G202" s="64">
        <v>1</v>
      </c>
      <c r="H202" s="64">
        <v>1</v>
      </c>
      <c r="I202" s="64">
        <v>1</v>
      </c>
      <c r="J202" s="65" t="s">
        <v>69</v>
      </c>
      <c r="K202" s="65" t="s">
        <v>69</v>
      </c>
      <c r="L202" s="65" t="s">
        <v>69</v>
      </c>
      <c r="M202" s="62"/>
      <c r="N202" s="78" t="s">
        <v>663</v>
      </c>
    </row>
    <row r="203" spans="1:14" s="66" customFormat="1" x14ac:dyDescent="0.45">
      <c r="A203" s="61">
        <v>146</v>
      </c>
      <c r="B203" s="62" t="s">
        <v>110</v>
      </c>
      <c r="C203" s="190" t="s">
        <v>765</v>
      </c>
      <c r="D203" s="192" t="s">
        <v>69</v>
      </c>
      <c r="E203" s="65" t="s">
        <v>69</v>
      </c>
      <c r="F203" s="64">
        <v>1</v>
      </c>
      <c r="G203" s="64">
        <v>1</v>
      </c>
      <c r="H203" s="64">
        <v>1</v>
      </c>
      <c r="I203" s="64">
        <v>1</v>
      </c>
      <c r="J203" s="65" t="s">
        <v>69</v>
      </c>
      <c r="K203" s="65" t="s">
        <v>69</v>
      </c>
      <c r="L203" s="65" t="s">
        <v>69</v>
      </c>
      <c r="M203" s="62"/>
      <c r="N203" s="78" t="s">
        <v>667</v>
      </c>
    </row>
    <row r="204" spans="1:14" s="66" customFormat="1" x14ac:dyDescent="0.45">
      <c r="A204" s="61">
        <v>147</v>
      </c>
      <c r="B204" s="62" t="s">
        <v>110</v>
      </c>
      <c r="C204" s="190" t="s">
        <v>765</v>
      </c>
      <c r="D204" s="192" t="s">
        <v>69</v>
      </c>
      <c r="E204" s="65" t="s">
        <v>69</v>
      </c>
      <c r="F204" s="64">
        <v>1</v>
      </c>
      <c r="G204" s="64">
        <v>1</v>
      </c>
      <c r="H204" s="64">
        <v>1</v>
      </c>
      <c r="I204" s="64">
        <v>1</v>
      </c>
      <c r="J204" s="65" t="s">
        <v>69</v>
      </c>
      <c r="K204" s="65" t="s">
        <v>69</v>
      </c>
      <c r="L204" s="65" t="s">
        <v>69</v>
      </c>
      <c r="M204" s="62"/>
      <c r="N204" s="78" t="s">
        <v>668</v>
      </c>
    </row>
    <row r="205" spans="1:14" s="66" customFormat="1" x14ac:dyDescent="0.45">
      <c r="A205" s="61">
        <v>148</v>
      </c>
      <c r="B205" s="62" t="s">
        <v>233</v>
      </c>
      <c r="C205" s="190" t="s">
        <v>765</v>
      </c>
      <c r="D205" s="192" t="s">
        <v>69</v>
      </c>
      <c r="E205" s="65" t="s">
        <v>69</v>
      </c>
      <c r="F205" s="64">
        <v>1</v>
      </c>
      <c r="G205" s="64">
        <v>1</v>
      </c>
      <c r="H205" s="64">
        <v>1</v>
      </c>
      <c r="I205" s="64">
        <v>1</v>
      </c>
      <c r="J205" s="65" t="s">
        <v>69</v>
      </c>
      <c r="K205" s="65" t="s">
        <v>69</v>
      </c>
      <c r="L205" s="65" t="s">
        <v>69</v>
      </c>
      <c r="M205" s="62"/>
      <c r="N205" s="78" t="s">
        <v>760</v>
      </c>
    </row>
    <row r="206" spans="1:14" s="66" customFormat="1" x14ac:dyDescent="0.45">
      <c r="A206" s="61">
        <v>149</v>
      </c>
      <c r="B206" s="62" t="s">
        <v>233</v>
      </c>
      <c r="C206" s="190" t="s">
        <v>765</v>
      </c>
      <c r="D206" s="192" t="s">
        <v>69</v>
      </c>
      <c r="E206" s="65" t="s">
        <v>69</v>
      </c>
      <c r="F206" s="64">
        <v>1</v>
      </c>
      <c r="G206" s="64">
        <v>1</v>
      </c>
      <c r="H206" s="64">
        <v>1</v>
      </c>
      <c r="I206" s="64">
        <v>1</v>
      </c>
      <c r="J206" s="65" t="s">
        <v>69</v>
      </c>
      <c r="K206" s="65" t="s">
        <v>69</v>
      </c>
      <c r="L206" s="65" t="s">
        <v>69</v>
      </c>
      <c r="M206" s="62"/>
      <c r="N206" s="78" t="s">
        <v>587</v>
      </c>
    </row>
    <row r="207" spans="1:14" s="66" customFormat="1" x14ac:dyDescent="0.45">
      <c r="A207" s="61">
        <v>150</v>
      </c>
      <c r="B207" s="62" t="s">
        <v>233</v>
      </c>
      <c r="C207" s="190" t="s">
        <v>765</v>
      </c>
      <c r="D207" s="192" t="s">
        <v>69</v>
      </c>
      <c r="E207" s="65" t="s">
        <v>69</v>
      </c>
      <c r="F207" s="64">
        <v>1</v>
      </c>
      <c r="G207" s="64">
        <v>1</v>
      </c>
      <c r="H207" s="64">
        <v>1</v>
      </c>
      <c r="I207" s="64">
        <v>1</v>
      </c>
      <c r="J207" s="65" t="s">
        <v>69</v>
      </c>
      <c r="K207" s="65" t="s">
        <v>69</v>
      </c>
      <c r="L207" s="65" t="s">
        <v>69</v>
      </c>
      <c r="M207" s="62"/>
      <c r="N207" s="78" t="s">
        <v>653</v>
      </c>
    </row>
    <row r="208" spans="1:14" s="66" customFormat="1" x14ac:dyDescent="0.45">
      <c r="A208" s="61">
        <v>151</v>
      </c>
      <c r="B208" s="62" t="s">
        <v>233</v>
      </c>
      <c r="C208" s="190" t="s">
        <v>765</v>
      </c>
      <c r="D208" s="192" t="s">
        <v>69</v>
      </c>
      <c r="E208" s="65" t="s">
        <v>69</v>
      </c>
      <c r="F208" s="64">
        <v>1</v>
      </c>
      <c r="G208" s="64">
        <v>1</v>
      </c>
      <c r="H208" s="64">
        <v>1</v>
      </c>
      <c r="I208" s="64">
        <v>1</v>
      </c>
      <c r="J208" s="65" t="s">
        <v>69</v>
      </c>
      <c r="K208" s="65" t="s">
        <v>69</v>
      </c>
      <c r="L208" s="65" t="s">
        <v>69</v>
      </c>
      <c r="M208" s="62"/>
      <c r="N208" s="78" t="s">
        <v>655</v>
      </c>
    </row>
    <row r="209" spans="1:14" s="66" customFormat="1" x14ac:dyDescent="0.45">
      <c r="A209" s="61"/>
      <c r="B209" s="83" t="s">
        <v>771</v>
      </c>
      <c r="C209" s="188"/>
      <c r="D209" s="63"/>
      <c r="E209" s="63"/>
      <c r="F209" s="64"/>
      <c r="G209" s="64"/>
      <c r="H209" s="64"/>
      <c r="I209" s="64"/>
      <c r="J209" s="65"/>
      <c r="K209" s="65"/>
      <c r="L209" s="65"/>
      <c r="M209" s="62"/>
      <c r="N209" s="78"/>
    </row>
    <row r="210" spans="1:14" s="66" customFormat="1" x14ac:dyDescent="0.45">
      <c r="A210" s="61">
        <v>152</v>
      </c>
      <c r="B210" s="62" t="s">
        <v>477</v>
      </c>
      <c r="C210" s="77" t="s">
        <v>120</v>
      </c>
      <c r="D210" s="63" t="s">
        <v>499</v>
      </c>
      <c r="E210" s="63">
        <v>712082107001</v>
      </c>
      <c r="F210" s="64">
        <v>1</v>
      </c>
      <c r="G210" s="64">
        <v>1</v>
      </c>
      <c r="H210" s="64">
        <v>1</v>
      </c>
      <c r="I210" s="64">
        <v>1</v>
      </c>
      <c r="J210" s="65" t="s">
        <v>69</v>
      </c>
      <c r="K210" s="65" t="s">
        <v>69</v>
      </c>
      <c r="L210" s="65" t="s">
        <v>69</v>
      </c>
      <c r="M210" s="62" t="s">
        <v>73</v>
      </c>
      <c r="N210" s="78" t="s">
        <v>73</v>
      </c>
    </row>
    <row r="211" spans="1:14" s="66" customFormat="1" x14ac:dyDescent="0.45">
      <c r="A211" s="61"/>
      <c r="B211" s="67" t="s">
        <v>125</v>
      </c>
      <c r="C211" s="77"/>
      <c r="D211" s="63"/>
      <c r="E211" s="63"/>
      <c r="F211" s="64"/>
      <c r="G211" s="64"/>
      <c r="H211" s="64"/>
      <c r="I211" s="64"/>
      <c r="J211" s="65"/>
      <c r="K211" s="65"/>
      <c r="L211" s="65"/>
      <c r="M211" s="62"/>
      <c r="N211" s="78"/>
    </row>
    <row r="212" spans="1:14" s="66" customFormat="1" x14ac:dyDescent="0.45">
      <c r="A212" s="61">
        <v>153</v>
      </c>
      <c r="B212" s="62" t="s">
        <v>571</v>
      </c>
      <c r="C212" s="77" t="s">
        <v>127</v>
      </c>
      <c r="D212" s="63" t="s">
        <v>506</v>
      </c>
      <c r="E212" s="63">
        <v>712083101004</v>
      </c>
      <c r="F212" s="64">
        <v>1</v>
      </c>
      <c r="G212" s="64">
        <v>1</v>
      </c>
      <c r="H212" s="64">
        <v>1</v>
      </c>
      <c r="I212" s="64">
        <v>1</v>
      </c>
      <c r="J212" s="65" t="s">
        <v>69</v>
      </c>
      <c r="K212" s="65" t="s">
        <v>69</v>
      </c>
      <c r="L212" s="65" t="s">
        <v>69</v>
      </c>
      <c r="M212" s="62"/>
      <c r="N212" s="78" t="s">
        <v>671</v>
      </c>
    </row>
    <row r="213" spans="1:14" s="66" customFormat="1" x14ac:dyDescent="0.45">
      <c r="A213" s="61">
        <v>154</v>
      </c>
      <c r="B213" s="62" t="s">
        <v>516</v>
      </c>
      <c r="C213" s="77" t="s">
        <v>130</v>
      </c>
      <c r="D213" s="63" t="s">
        <v>517</v>
      </c>
      <c r="E213" s="63">
        <v>712084101012</v>
      </c>
      <c r="F213" s="64">
        <v>1</v>
      </c>
      <c r="G213" s="64">
        <v>1</v>
      </c>
      <c r="H213" s="64">
        <v>1</v>
      </c>
      <c r="I213" s="64">
        <v>1</v>
      </c>
      <c r="J213" s="65" t="s">
        <v>69</v>
      </c>
      <c r="K213" s="65" t="s">
        <v>69</v>
      </c>
      <c r="L213" s="65" t="s">
        <v>69</v>
      </c>
      <c r="M213" s="62"/>
      <c r="N213" s="78" t="s">
        <v>674</v>
      </c>
    </row>
    <row r="214" spans="1:14" s="66" customFormat="1" x14ac:dyDescent="0.45">
      <c r="A214" s="61"/>
      <c r="B214" s="67" t="s">
        <v>81</v>
      </c>
      <c r="C214" s="77"/>
      <c r="D214" s="63"/>
      <c r="E214" s="63"/>
      <c r="F214" s="64"/>
      <c r="G214" s="64"/>
      <c r="H214" s="64"/>
      <c r="I214" s="64"/>
      <c r="J214" s="65"/>
      <c r="K214" s="65"/>
      <c r="L214" s="65"/>
      <c r="M214" s="62"/>
      <c r="N214" s="78"/>
    </row>
    <row r="215" spans="1:14" s="66" customFormat="1" x14ac:dyDescent="0.45">
      <c r="A215" s="61">
        <v>155</v>
      </c>
      <c r="B215" s="62" t="s">
        <v>97</v>
      </c>
      <c r="C215" s="77" t="s">
        <v>769</v>
      </c>
      <c r="D215" s="192" t="s">
        <v>69</v>
      </c>
      <c r="E215" s="65" t="s">
        <v>69</v>
      </c>
      <c r="F215" s="64">
        <v>1</v>
      </c>
      <c r="G215" s="64">
        <v>1</v>
      </c>
      <c r="H215" s="64">
        <v>1</v>
      </c>
      <c r="I215" s="64">
        <v>1</v>
      </c>
      <c r="J215" s="65" t="s">
        <v>69</v>
      </c>
      <c r="K215" s="65" t="s">
        <v>69</v>
      </c>
      <c r="L215" s="65" t="s">
        <v>69</v>
      </c>
      <c r="M215" s="62"/>
      <c r="N215" s="78" t="s">
        <v>680</v>
      </c>
    </row>
    <row r="216" spans="1:14" s="66" customFormat="1" x14ac:dyDescent="0.45">
      <c r="A216" s="61"/>
      <c r="B216" s="67" t="s">
        <v>218</v>
      </c>
      <c r="C216" s="77"/>
      <c r="D216" s="63"/>
      <c r="E216" s="63"/>
      <c r="F216" s="64"/>
      <c r="G216" s="64"/>
      <c r="H216" s="64"/>
      <c r="I216" s="64"/>
      <c r="J216" s="65"/>
      <c r="K216" s="65"/>
      <c r="L216" s="65"/>
      <c r="M216" s="62"/>
      <c r="N216" s="78"/>
    </row>
    <row r="217" spans="1:14" s="66" customFormat="1" x14ac:dyDescent="0.45">
      <c r="A217" s="61">
        <v>156</v>
      </c>
      <c r="B217" s="62" t="s">
        <v>675</v>
      </c>
      <c r="C217" s="77" t="s">
        <v>130</v>
      </c>
      <c r="D217" s="63" t="s">
        <v>517</v>
      </c>
      <c r="E217" s="63">
        <v>712084201001</v>
      </c>
      <c r="F217" s="64">
        <v>1</v>
      </c>
      <c r="G217" s="64">
        <v>1</v>
      </c>
      <c r="H217" s="64">
        <v>1</v>
      </c>
      <c r="I217" s="64">
        <v>1</v>
      </c>
      <c r="J217" s="65" t="s">
        <v>69</v>
      </c>
      <c r="K217" s="65" t="s">
        <v>69</v>
      </c>
      <c r="L217" s="65" t="s">
        <v>69</v>
      </c>
      <c r="M217" s="62"/>
      <c r="N217" s="78" t="s">
        <v>676</v>
      </c>
    </row>
    <row r="218" spans="1:14" s="66" customFormat="1" x14ac:dyDescent="0.45">
      <c r="A218" s="61"/>
      <c r="B218" s="67" t="s">
        <v>81</v>
      </c>
      <c r="C218" s="77"/>
      <c r="D218" s="63"/>
      <c r="E218" s="63"/>
      <c r="F218" s="64"/>
      <c r="G218" s="64"/>
      <c r="H218" s="64"/>
      <c r="I218" s="64"/>
      <c r="J218" s="65"/>
      <c r="K218" s="65"/>
      <c r="L218" s="65"/>
      <c r="M218" s="62"/>
      <c r="N218" s="78"/>
    </row>
    <row r="219" spans="1:14" s="66" customFormat="1" x14ac:dyDescent="0.45">
      <c r="A219" s="61">
        <v>157</v>
      </c>
      <c r="B219" s="62" t="s">
        <v>110</v>
      </c>
      <c r="C219" s="190" t="s">
        <v>765</v>
      </c>
      <c r="D219" s="192" t="s">
        <v>69</v>
      </c>
      <c r="E219" s="65" t="s">
        <v>69</v>
      </c>
      <c r="F219" s="64">
        <v>1</v>
      </c>
      <c r="G219" s="64">
        <v>1</v>
      </c>
      <c r="H219" s="64">
        <v>1</v>
      </c>
      <c r="I219" s="64">
        <v>1</v>
      </c>
      <c r="J219" s="65" t="s">
        <v>69</v>
      </c>
      <c r="K219" s="65" t="s">
        <v>69</v>
      </c>
      <c r="L219" s="65" t="s">
        <v>69</v>
      </c>
      <c r="M219" s="62"/>
      <c r="N219" s="78" t="s">
        <v>681</v>
      </c>
    </row>
    <row r="220" spans="1:14" s="66" customFormat="1" x14ac:dyDescent="0.45">
      <c r="A220" s="61"/>
      <c r="B220" s="67" t="s">
        <v>761</v>
      </c>
      <c r="C220" s="77"/>
      <c r="D220" s="63"/>
      <c r="E220" s="63"/>
      <c r="F220" s="64"/>
      <c r="G220" s="64"/>
      <c r="H220" s="64"/>
      <c r="I220" s="64"/>
      <c r="J220" s="65"/>
      <c r="K220" s="65"/>
      <c r="L220" s="65"/>
      <c r="M220" s="62"/>
      <c r="N220" s="78"/>
    </row>
    <row r="221" spans="1:14" s="66" customFormat="1" x14ac:dyDescent="0.45">
      <c r="A221" s="61">
        <v>158</v>
      </c>
      <c r="B221" s="62" t="s">
        <v>669</v>
      </c>
      <c r="C221" s="77" t="s">
        <v>120</v>
      </c>
      <c r="D221" s="63" t="s">
        <v>503</v>
      </c>
      <c r="E221" s="63">
        <v>712082107002</v>
      </c>
      <c r="F221" s="64">
        <v>1</v>
      </c>
      <c r="G221" s="64">
        <v>1</v>
      </c>
      <c r="H221" s="64">
        <v>1</v>
      </c>
      <c r="I221" s="64">
        <v>1</v>
      </c>
      <c r="J221" s="65" t="s">
        <v>69</v>
      </c>
      <c r="K221" s="65" t="s">
        <v>69</v>
      </c>
      <c r="L221" s="65" t="s">
        <v>69</v>
      </c>
      <c r="M221" s="62"/>
      <c r="N221" s="78" t="s">
        <v>670</v>
      </c>
    </row>
    <row r="222" spans="1:14" s="66" customFormat="1" x14ac:dyDescent="0.45">
      <c r="A222" s="61"/>
      <c r="B222" s="67" t="s">
        <v>81</v>
      </c>
      <c r="C222" s="188"/>
      <c r="D222" s="63"/>
      <c r="E222" s="63"/>
      <c r="F222" s="64"/>
      <c r="G222" s="64"/>
      <c r="H222" s="64"/>
      <c r="I222" s="64"/>
      <c r="J222" s="65"/>
      <c r="K222" s="65"/>
      <c r="L222" s="65"/>
      <c r="M222" s="62"/>
      <c r="N222" s="78"/>
    </row>
    <row r="223" spans="1:14" s="66" customFormat="1" x14ac:dyDescent="0.45">
      <c r="A223" s="61">
        <v>159</v>
      </c>
      <c r="B223" s="62" t="s">
        <v>350</v>
      </c>
      <c r="C223" s="77" t="s">
        <v>769</v>
      </c>
      <c r="D223" s="192" t="s">
        <v>69</v>
      </c>
      <c r="E223" s="65" t="s">
        <v>69</v>
      </c>
      <c r="F223" s="64">
        <v>1</v>
      </c>
      <c r="G223" s="64">
        <v>1</v>
      </c>
      <c r="H223" s="64">
        <v>1</v>
      </c>
      <c r="I223" s="64">
        <v>1</v>
      </c>
      <c r="J223" s="65" t="s">
        <v>69</v>
      </c>
      <c r="K223" s="65" t="s">
        <v>69</v>
      </c>
      <c r="L223" s="65" t="s">
        <v>69</v>
      </c>
      <c r="M223" s="62"/>
      <c r="N223" s="78" t="s">
        <v>678</v>
      </c>
    </row>
    <row r="224" spans="1:14" s="66" customFormat="1" x14ac:dyDescent="0.45">
      <c r="A224" s="61">
        <v>160</v>
      </c>
      <c r="B224" s="62" t="s">
        <v>110</v>
      </c>
      <c r="C224" s="190" t="s">
        <v>765</v>
      </c>
      <c r="D224" s="192" t="s">
        <v>69</v>
      </c>
      <c r="E224" s="65" t="s">
        <v>69</v>
      </c>
      <c r="F224" s="64">
        <v>1</v>
      </c>
      <c r="G224" s="64">
        <v>1</v>
      </c>
      <c r="H224" s="64">
        <v>1</v>
      </c>
      <c r="I224" s="64">
        <v>1</v>
      </c>
      <c r="J224" s="65" t="s">
        <v>69</v>
      </c>
      <c r="K224" s="65" t="s">
        <v>69</v>
      </c>
      <c r="L224" s="65" t="s">
        <v>69</v>
      </c>
      <c r="M224" s="62"/>
      <c r="N224" s="78" t="s">
        <v>613</v>
      </c>
    </row>
    <row r="225" spans="1:14" s="66" customFormat="1" x14ac:dyDescent="0.45">
      <c r="A225" s="61">
        <v>161</v>
      </c>
      <c r="B225" s="62" t="s">
        <v>110</v>
      </c>
      <c r="C225" s="190" t="s">
        <v>765</v>
      </c>
      <c r="D225" s="192" t="s">
        <v>69</v>
      </c>
      <c r="E225" s="65" t="s">
        <v>69</v>
      </c>
      <c r="F225" s="64">
        <v>1</v>
      </c>
      <c r="G225" s="64">
        <v>1</v>
      </c>
      <c r="H225" s="64">
        <v>1</v>
      </c>
      <c r="I225" s="64">
        <v>1</v>
      </c>
      <c r="J225" s="65" t="s">
        <v>69</v>
      </c>
      <c r="K225" s="65" t="s">
        <v>69</v>
      </c>
      <c r="L225" s="65" t="s">
        <v>69</v>
      </c>
      <c r="M225" s="62"/>
      <c r="N225" s="78" t="s">
        <v>762</v>
      </c>
    </row>
    <row r="226" spans="1:14" s="66" customFormat="1" x14ac:dyDescent="0.45">
      <c r="A226" s="61"/>
      <c r="B226" s="67" t="s">
        <v>149</v>
      </c>
      <c r="C226" s="77"/>
      <c r="D226" s="63"/>
      <c r="E226" s="63"/>
      <c r="F226" s="64"/>
      <c r="G226" s="64"/>
      <c r="H226" s="64"/>
      <c r="I226" s="64"/>
      <c r="J226" s="65"/>
      <c r="K226" s="65"/>
      <c r="L226" s="65"/>
      <c r="M226" s="62"/>
      <c r="N226" s="78"/>
    </row>
    <row r="227" spans="1:14" s="66" customFormat="1" x14ac:dyDescent="0.45">
      <c r="A227" s="61">
        <v>162</v>
      </c>
      <c r="B227" s="62" t="s">
        <v>672</v>
      </c>
      <c r="C227" s="77" t="s">
        <v>127</v>
      </c>
      <c r="D227" s="63" t="s">
        <v>509</v>
      </c>
      <c r="E227" s="63">
        <v>712083803001</v>
      </c>
      <c r="F227" s="64">
        <v>1</v>
      </c>
      <c r="G227" s="64">
        <v>1</v>
      </c>
      <c r="H227" s="64">
        <v>1</v>
      </c>
      <c r="I227" s="64">
        <v>1</v>
      </c>
      <c r="J227" s="65" t="s">
        <v>69</v>
      </c>
      <c r="K227" s="65" t="s">
        <v>69</v>
      </c>
      <c r="L227" s="65" t="s">
        <v>69</v>
      </c>
      <c r="M227" s="62"/>
      <c r="N227" s="78" t="s">
        <v>673</v>
      </c>
    </row>
    <row r="228" spans="1:14" s="66" customFormat="1" x14ac:dyDescent="0.45">
      <c r="A228" s="61"/>
      <c r="B228" s="67" t="s">
        <v>81</v>
      </c>
      <c r="C228" s="188"/>
      <c r="D228" s="63"/>
      <c r="E228" s="63"/>
      <c r="F228" s="64"/>
      <c r="G228" s="64"/>
      <c r="H228" s="64"/>
      <c r="I228" s="64"/>
      <c r="J228" s="65"/>
      <c r="K228" s="65"/>
      <c r="L228" s="65"/>
      <c r="M228" s="62"/>
      <c r="N228" s="78"/>
    </row>
    <row r="229" spans="1:14" s="66" customFormat="1" x14ac:dyDescent="0.45">
      <c r="A229" s="61">
        <v>163</v>
      </c>
      <c r="B229" s="62" t="s">
        <v>389</v>
      </c>
      <c r="C229" s="77" t="s">
        <v>769</v>
      </c>
      <c r="D229" s="192" t="s">
        <v>69</v>
      </c>
      <c r="E229" s="65" t="s">
        <v>69</v>
      </c>
      <c r="F229" s="64">
        <v>1</v>
      </c>
      <c r="G229" s="65" t="s">
        <v>69</v>
      </c>
      <c r="H229" s="64">
        <v>1</v>
      </c>
      <c r="I229" s="64">
        <v>1</v>
      </c>
      <c r="J229" s="65" t="s">
        <v>69</v>
      </c>
      <c r="K229" s="65" t="s">
        <v>69</v>
      </c>
      <c r="L229" s="65" t="s">
        <v>69</v>
      </c>
      <c r="M229" s="77"/>
      <c r="N229" s="78" t="s">
        <v>677</v>
      </c>
    </row>
    <row r="230" spans="1:14" s="66" customFormat="1" x14ac:dyDescent="0.45">
      <c r="A230" s="61">
        <v>164</v>
      </c>
      <c r="B230" s="62" t="s">
        <v>110</v>
      </c>
      <c r="C230" s="190" t="s">
        <v>765</v>
      </c>
      <c r="D230" s="192" t="s">
        <v>69</v>
      </c>
      <c r="E230" s="65" t="s">
        <v>69</v>
      </c>
      <c r="F230" s="64">
        <v>1</v>
      </c>
      <c r="G230" s="64">
        <v>1</v>
      </c>
      <c r="H230" s="64">
        <v>1</v>
      </c>
      <c r="I230" s="64">
        <v>1</v>
      </c>
      <c r="J230" s="65" t="s">
        <v>69</v>
      </c>
      <c r="K230" s="65" t="s">
        <v>69</v>
      </c>
      <c r="L230" s="65" t="s">
        <v>69</v>
      </c>
      <c r="M230" s="62"/>
      <c r="N230" s="78" t="s">
        <v>73</v>
      </c>
    </row>
    <row r="231" spans="1:14" s="66" customFormat="1" x14ac:dyDescent="0.45">
      <c r="A231" s="61">
        <v>165</v>
      </c>
      <c r="B231" s="62" t="s">
        <v>110</v>
      </c>
      <c r="C231" s="190" t="s">
        <v>765</v>
      </c>
      <c r="D231" s="192" t="s">
        <v>69</v>
      </c>
      <c r="E231" s="65" t="s">
        <v>69</v>
      </c>
      <c r="F231" s="64">
        <v>1</v>
      </c>
      <c r="G231" s="64">
        <v>1</v>
      </c>
      <c r="H231" s="64">
        <v>1</v>
      </c>
      <c r="I231" s="64">
        <v>1</v>
      </c>
      <c r="J231" s="65" t="s">
        <v>69</v>
      </c>
      <c r="K231" s="65" t="s">
        <v>69</v>
      </c>
      <c r="L231" s="65" t="s">
        <v>69</v>
      </c>
      <c r="M231" s="62"/>
      <c r="N231" s="78" t="s">
        <v>900</v>
      </c>
    </row>
    <row r="232" spans="1:14" s="66" customFormat="1" x14ac:dyDescent="0.45">
      <c r="A232" s="61"/>
      <c r="B232" s="83" t="s">
        <v>358</v>
      </c>
      <c r="C232" s="188"/>
      <c r="D232" s="63"/>
      <c r="E232" s="63"/>
      <c r="F232" s="64"/>
      <c r="G232" s="64"/>
      <c r="H232" s="64"/>
      <c r="I232" s="64"/>
      <c r="J232" s="65"/>
      <c r="K232" s="65"/>
      <c r="L232" s="65"/>
      <c r="M232" s="62"/>
      <c r="N232" s="78"/>
    </row>
    <row r="233" spans="1:14" s="66" customFormat="1" x14ac:dyDescent="0.45">
      <c r="A233" s="61">
        <v>166</v>
      </c>
      <c r="B233" s="75" t="s">
        <v>682</v>
      </c>
      <c r="C233" s="77" t="s">
        <v>120</v>
      </c>
      <c r="D233" s="63" t="s">
        <v>503</v>
      </c>
      <c r="E233" s="63">
        <v>712112105002</v>
      </c>
      <c r="F233" s="64">
        <v>1</v>
      </c>
      <c r="G233" s="64">
        <v>1</v>
      </c>
      <c r="H233" s="64">
        <v>1</v>
      </c>
      <c r="I233" s="64">
        <v>1</v>
      </c>
      <c r="J233" s="65" t="s">
        <v>69</v>
      </c>
      <c r="K233" s="65" t="s">
        <v>69</v>
      </c>
      <c r="L233" s="65" t="s">
        <v>69</v>
      </c>
      <c r="M233" s="62" t="s">
        <v>73</v>
      </c>
      <c r="N233" s="76" t="s">
        <v>73</v>
      </c>
    </row>
    <row r="234" spans="1:14" s="66" customFormat="1" x14ac:dyDescent="0.45">
      <c r="A234" s="61"/>
      <c r="B234" s="67" t="s">
        <v>125</v>
      </c>
      <c r="C234" s="77"/>
      <c r="D234" s="63"/>
      <c r="E234" s="63"/>
      <c r="F234" s="64"/>
      <c r="G234" s="64"/>
      <c r="H234" s="64"/>
      <c r="I234" s="64"/>
      <c r="J234" s="65"/>
      <c r="K234" s="65"/>
      <c r="L234" s="65"/>
      <c r="M234" s="62"/>
      <c r="N234" s="76"/>
    </row>
    <row r="235" spans="1:14" s="66" customFormat="1" x14ac:dyDescent="0.45">
      <c r="A235" s="61">
        <v>167</v>
      </c>
      <c r="B235" s="62" t="s">
        <v>516</v>
      </c>
      <c r="C235" s="77" t="s">
        <v>130</v>
      </c>
      <c r="D235" s="63" t="s">
        <v>517</v>
      </c>
      <c r="E235" s="63">
        <v>712114101013</v>
      </c>
      <c r="F235" s="64">
        <v>1</v>
      </c>
      <c r="G235" s="64">
        <v>1</v>
      </c>
      <c r="H235" s="64">
        <v>1</v>
      </c>
      <c r="I235" s="64">
        <v>1</v>
      </c>
      <c r="J235" s="65" t="s">
        <v>69</v>
      </c>
      <c r="K235" s="65" t="s">
        <v>69</v>
      </c>
      <c r="L235" s="65" t="s">
        <v>69</v>
      </c>
      <c r="M235" s="62"/>
      <c r="N235" s="78" t="s">
        <v>683</v>
      </c>
    </row>
    <row r="236" spans="1:14" s="66" customFormat="1" x14ac:dyDescent="0.45">
      <c r="A236" s="61"/>
      <c r="B236" s="67" t="s">
        <v>136</v>
      </c>
      <c r="C236" s="188"/>
      <c r="D236" s="63"/>
      <c r="E236" s="63"/>
      <c r="F236" s="64"/>
      <c r="G236" s="64"/>
      <c r="H236" s="64"/>
      <c r="I236" s="64"/>
      <c r="J236" s="65"/>
      <c r="K236" s="65"/>
      <c r="L236" s="65"/>
      <c r="M236" s="62"/>
      <c r="N236" s="78"/>
    </row>
    <row r="237" spans="1:14" s="66" customFormat="1" x14ac:dyDescent="0.45">
      <c r="A237" s="61">
        <v>168</v>
      </c>
      <c r="B237" s="62" t="s">
        <v>110</v>
      </c>
      <c r="C237" s="77" t="s">
        <v>763</v>
      </c>
      <c r="D237" s="192" t="s">
        <v>69</v>
      </c>
      <c r="E237" s="65" t="s">
        <v>69</v>
      </c>
      <c r="F237" s="64">
        <v>1</v>
      </c>
      <c r="G237" s="64">
        <v>1</v>
      </c>
      <c r="H237" s="64">
        <v>1</v>
      </c>
      <c r="I237" s="64">
        <v>1</v>
      </c>
      <c r="J237" s="65" t="s">
        <v>69</v>
      </c>
      <c r="K237" s="65" t="s">
        <v>69</v>
      </c>
      <c r="L237" s="65" t="s">
        <v>69</v>
      </c>
      <c r="M237" s="62"/>
      <c r="N237" s="78" t="s">
        <v>693</v>
      </c>
    </row>
    <row r="238" spans="1:14" s="66" customFormat="1" x14ac:dyDescent="0.45">
      <c r="A238" s="61"/>
      <c r="B238" s="67" t="s">
        <v>81</v>
      </c>
      <c r="C238" s="77"/>
      <c r="D238" s="63"/>
      <c r="E238" s="63"/>
      <c r="F238" s="64"/>
      <c r="G238" s="64"/>
      <c r="H238" s="64"/>
      <c r="I238" s="64"/>
      <c r="J238" s="65"/>
      <c r="K238" s="65"/>
      <c r="L238" s="65"/>
      <c r="M238" s="62"/>
      <c r="N238" s="78"/>
    </row>
    <row r="239" spans="1:14" s="66" customFormat="1" x14ac:dyDescent="0.45">
      <c r="A239" s="61">
        <v>169</v>
      </c>
      <c r="B239" s="62" t="s">
        <v>110</v>
      </c>
      <c r="C239" s="190" t="s">
        <v>765</v>
      </c>
      <c r="D239" s="192" t="s">
        <v>69</v>
      </c>
      <c r="E239" s="65" t="s">
        <v>69</v>
      </c>
      <c r="F239" s="64">
        <v>1</v>
      </c>
      <c r="G239" s="64">
        <v>1</v>
      </c>
      <c r="H239" s="64">
        <v>1</v>
      </c>
      <c r="I239" s="64">
        <v>1</v>
      </c>
      <c r="J239" s="65" t="s">
        <v>69</v>
      </c>
      <c r="K239" s="65" t="s">
        <v>69</v>
      </c>
      <c r="L239" s="65" t="s">
        <v>69</v>
      </c>
      <c r="M239" s="62"/>
      <c r="N239" s="78" t="s">
        <v>698</v>
      </c>
    </row>
    <row r="240" spans="1:14" s="66" customFormat="1" x14ac:dyDescent="0.45">
      <c r="A240" s="61"/>
      <c r="B240" s="67" t="s">
        <v>364</v>
      </c>
      <c r="C240" s="77"/>
      <c r="D240" s="63"/>
      <c r="E240" s="63"/>
      <c r="F240" s="64"/>
      <c r="G240" s="64"/>
      <c r="H240" s="64"/>
      <c r="I240" s="64"/>
      <c r="J240" s="65"/>
      <c r="K240" s="65"/>
      <c r="L240" s="65"/>
      <c r="M240" s="62"/>
      <c r="N240" s="78"/>
    </row>
    <row r="241" spans="1:14" s="66" customFormat="1" x14ac:dyDescent="0.45">
      <c r="A241" s="61">
        <v>170</v>
      </c>
      <c r="B241" s="62" t="s">
        <v>684</v>
      </c>
      <c r="C241" s="77" t="s">
        <v>127</v>
      </c>
      <c r="D241" s="63" t="s">
        <v>509</v>
      </c>
      <c r="E241" s="63">
        <v>712113801002</v>
      </c>
      <c r="F241" s="64">
        <v>1</v>
      </c>
      <c r="G241" s="64">
        <v>1</v>
      </c>
      <c r="H241" s="64">
        <v>1</v>
      </c>
      <c r="I241" s="64">
        <v>1</v>
      </c>
      <c r="J241" s="65" t="s">
        <v>69</v>
      </c>
      <c r="K241" s="65" t="s">
        <v>69</v>
      </c>
      <c r="L241" s="65" t="s">
        <v>69</v>
      </c>
      <c r="M241" s="62"/>
      <c r="N241" s="78" t="s">
        <v>685</v>
      </c>
    </row>
    <row r="242" spans="1:14" s="66" customFormat="1" x14ac:dyDescent="0.45">
      <c r="A242" s="61">
        <v>171</v>
      </c>
      <c r="B242" s="77" t="s">
        <v>688</v>
      </c>
      <c r="C242" s="77" t="s">
        <v>130</v>
      </c>
      <c r="D242" s="63" t="s">
        <v>517</v>
      </c>
      <c r="E242" s="63">
        <v>712114801004</v>
      </c>
      <c r="F242" s="64">
        <v>1</v>
      </c>
      <c r="G242" s="64">
        <v>1</v>
      </c>
      <c r="H242" s="64">
        <v>1</v>
      </c>
      <c r="I242" s="64">
        <v>1</v>
      </c>
      <c r="J242" s="65" t="s">
        <v>69</v>
      </c>
      <c r="K242" s="65" t="s">
        <v>69</v>
      </c>
      <c r="L242" s="65" t="s">
        <v>69</v>
      </c>
      <c r="M242" s="62"/>
      <c r="N242" s="78" t="s">
        <v>692</v>
      </c>
    </row>
    <row r="243" spans="1:14" s="66" customFormat="1" x14ac:dyDescent="0.45">
      <c r="A243" s="61"/>
      <c r="B243" s="67" t="s">
        <v>81</v>
      </c>
      <c r="C243" s="188"/>
      <c r="D243" s="63"/>
      <c r="E243" s="63"/>
      <c r="F243" s="64"/>
      <c r="G243" s="64"/>
      <c r="H243" s="64"/>
      <c r="I243" s="64"/>
      <c r="J243" s="65"/>
      <c r="K243" s="65"/>
      <c r="L243" s="65"/>
      <c r="M243" s="62"/>
      <c r="N243" s="78"/>
    </row>
    <row r="244" spans="1:14" s="66" customFormat="1" x14ac:dyDescent="0.45">
      <c r="A244" s="61">
        <v>172</v>
      </c>
      <c r="B244" s="62" t="s">
        <v>378</v>
      </c>
      <c r="C244" s="77" t="s">
        <v>769</v>
      </c>
      <c r="D244" s="192" t="s">
        <v>69</v>
      </c>
      <c r="E244" s="65" t="s">
        <v>69</v>
      </c>
      <c r="F244" s="64">
        <v>1</v>
      </c>
      <c r="G244" s="64">
        <v>1</v>
      </c>
      <c r="H244" s="64">
        <v>1</v>
      </c>
      <c r="I244" s="64">
        <v>1</v>
      </c>
      <c r="J244" s="65" t="s">
        <v>69</v>
      </c>
      <c r="K244" s="65" t="s">
        <v>69</v>
      </c>
      <c r="L244" s="65" t="s">
        <v>69</v>
      </c>
      <c r="M244" s="62"/>
      <c r="N244" s="78" t="s">
        <v>694</v>
      </c>
    </row>
    <row r="245" spans="1:14" s="66" customFormat="1" x14ac:dyDescent="0.45">
      <c r="A245" s="61">
        <v>173</v>
      </c>
      <c r="B245" s="62" t="s">
        <v>110</v>
      </c>
      <c r="C245" s="190" t="s">
        <v>765</v>
      </c>
      <c r="D245" s="192" t="s">
        <v>69</v>
      </c>
      <c r="E245" s="65" t="s">
        <v>69</v>
      </c>
      <c r="F245" s="64">
        <v>1</v>
      </c>
      <c r="G245" s="64">
        <v>1</v>
      </c>
      <c r="H245" s="64">
        <v>1</v>
      </c>
      <c r="I245" s="64">
        <v>1</v>
      </c>
      <c r="J245" s="65" t="s">
        <v>69</v>
      </c>
      <c r="K245" s="65" t="s">
        <v>69</v>
      </c>
      <c r="L245" s="65" t="s">
        <v>69</v>
      </c>
      <c r="M245" s="62"/>
      <c r="N245" s="78" t="s">
        <v>697</v>
      </c>
    </row>
    <row r="246" spans="1:14" s="66" customFormat="1" x14ac:dyDescent="0.45">
      <c r="A246" s="61"/>
      <c r="B246" s="67" t="s">
        <v>366</v>
      </c>
      <c r="C246" s="77"/>
      <c r="D246" s="63"/>
      <c r="E246" s="63"/>
      <c r="F246" s="64"/>
      <c r="G246" s="64"/>
      <c r="H246" s="64"/>
      <c r="I246" s="64"/>
      <c r="J246" s="65"/>
      <c r="K246" s="65"/>
      <c r="L246" s="65"/>
      <c r="M246" s="62"/>
      <c r="N246" s="78"/>
    </row>
    <row r="247" spans="1:14" s="66" customFormat="1" x14ac:dyDescent="0.45">
      <c r="A247" s="61">
        <v>174</v>
      </c>
      <c r="B247" s="77" t="s">
        <v>688</v>
      </c>
      <c r="C247" s="77" t="s">
        <v>130</v>
      </c>
      <c r="D247" s="63" t="s">
        <v>517</v>
      </c>
      <c r="E247" s="63">
        <v>712114801003</v>
      </c>
      <c r="F247" s="64">
        <v>1</v>
      </c>
      <c r="G247" s="64">
        <v>1</v>
      </c>
      <c r="H247" s="64">
        <v>1</v>
      </c>
      <c r="I247" s="64">
        <v>1</v>
      </c>
      <c r="J247" s="65" t="s">
        <v>69</v>
      </c>
      <c r="K247" s="65" t="s">
        <v>69</v>
      </c>
      <c r="L247" s="65" t="s">
        <v>69</v>
      </c>
      <c r="M247" s="62"/>
      <c r="N247" s="78" t="s">
        <v>691</v>
      </c>
    </row>
    <row r="248" spans="1:14" s="66" customFormat="1" x14ac:dyDescent="0.45">
      <c r="A248" s="61"/>
      <c r="B248" s="67" t="s">
        <v>81</v>
      </c>
      <c r="C248" s="77"/>
      <c r="D248" s="63"/>
      <c r="E248" s="63"/>
      <c r="F248" s="64"/>
      <c r="G248" s="64"/>
      <c r="H248" s="64"/>
      <c r="I248" s="64"/>
      <c r="J248" s="65"/>
      <c r="K248" s="65"/>
      <c r="L248" s="65"/>
      <c r="M248" s="62"/>
      <c r="N248" s="78"/>
    </row>
    <row r="249" spans="1:14" s="66" customFormat="1" x14ac:dyDescent="0.45">
      <c r="A249" s="61">
        <v>175</v>
      </c>
      <c r="B249" s="62" t="s">
        <v>695</v>
      </c>
      <c r="C249" s="77" t="s">
        <v>769</v>
      </c>
      <c r="D249" s="192" t="s">
        <v>69</v>
      </c>
      <c r="E249" s="65" t="s">
        <v>69</v>
      </c>
      <c r="F249" s="64">
        <v>1</v>
      </c>
      <c r="G249" s="64">
        <v>1</v>
      </c>
      <c r="H249" s="64">
        <v>1</v>
      </c>
      <c r="I249" s="64">
        <v>1</v>
      </c>
      <c r="J249" s="65" t="s">
        <v>69</v>
      </c>
      <c r="K249" s="65" t="s">
        <v>69</v>
      </c>
      <c r="L249" s="65" t="s">
        <v>69</v>
      </c>
      <c r="M249" s="62"/>
      <c r="N249" s="78" t="s">
        <v>696</v>
      </c>
    </row>
    <row r="250" spans="1:14" s="66" customFormat="1" x14ac:dyDescent="0.45">
      <c r="A250" s="61"/>
      <c r="B250" s="67" t="s">
        <v>370</v>
      </c>
      <c r="C250" s="77"/>
      <c r="D250" s="63"/>
      <c r="E250" s="63"/>
      <c r="F250" s="64"/>
      <c r="G250" s="64"/>
      <c r="H250" s="64"/>
      <c r="I250" s="64"/>
      <c r="J250" s="65"/>
      <c r="K250" s="65"/>
      <c r="L250" s="65"/>
      <c r="M250" s="62"/>
      <c r="N250" s="78"/>
    </row>
    <row r="251" spans="1:14" s="66" customFormat="1" x14ac:dyDescent="0.45">
      <c r="A251" s="61">
        <v>176</v>
      </c>
      <c r="B251" s="75" t="s">
        <v>682</v>
      </c>
      <c r="C251" s="77" t="s">
        <v>120</v>
      </c>
      <c r="D251" s="63" t="s">
        <v>503</v>
      </c>
      <c r="E251" s="63">
        <v>712112105001</v>
      </c>
      <c r="F251" s="64">
        <v>1</v>
      </c>
      <c r="G251" s="64">
        <v>1</v>
      </c>
      <c r="H251" s="64">
        <v>1</v>
      </c>
      <c r="I251" s="64">
        <v>1</v>
      </c>
      <c r="J251" s="65" t="s">
        <v>69</v>
      </c>
      <c r="K251" s="65" t="s">
        <v>69</v>
      </c>
      <c r="L251" s="65" t="s">
        <v>69</v>
      </c>
      <c r="M251" s="62" t="s">
        <v>73</v>
      </c>
      <c r="N251" s="78" t="s">
        <v>73</v>
      </c>
    </row>
    <row r="252" spans="1:14" s="66" customFormat="1" x14ac:dyDescent="0.45">
      <c r="A252" s="61"/>
      <c r="B252" s="67" t="s">
        <v>371</v>
      </c>
      <c r="C252" s="77"/>
      <c r="D252" s="63"/>
      <c r="E252" s="63"/>
      <c r="F252" s="64"/>
      <c r="G252" s="64"/>
      <c r="H252" s="64"/>
      <c r="I252" s="64"/>
      <c r="J252" s="65"/>
      <c r="K252" s="65"/>
      <c r="L252" s="65"/>
      <c r="M252" s="62"/>
      <c r="N252" s="78"/>
    </row>
    <row r="253" spans="1:14" s="66" customFormat="1" x14ac:dyDescent="0.45">
      <c r="A253" s="61">
        <v>177</v>
      </c>
      <c r="B253" s="62" t="s">
        <v>684</v>
      </c>
      <c r="C253" s="77" t="s">
        <v>127</v>
      </c>
      <c r="D253" s="63" t="s">
        <v>509</v>
      </c>
      <c r="E253" s="63">
        <v>712113801003</v>
      </c>
      <c r="F253" s="64">
        <v>1</v>
      </c>
      <c r="G253" s="64">
        <v>1</v>
      </c>
      <c r="H253" s="64">
        <v>1</v>
      </c>
      <c r="I253" s="64">
        <v>1</v>
      </c>
      <c r="J253" s="65" t="s">
        <v>69</v>
      </c>
      <c r="K253" s="65" t="s">
        <v>69</v>
      </c>
      <c r="L253" s="65" t="s">
        <v>69</v>
      </c>
      <c r="M253" s="62"/>
      <c r="N253" s="78" t="s">
        <v>686</v>
      </c>
    </row>
    <row r="254" spans="1:14" s="66" customFormat="1" x14ac:dyDescent="0.45">
      <c r="A254" s="61">
        <v>178</v>
      </c>
      <c r="B254" s="62" t="s">
        <v>684</v>
      </c>
      <c r="C254" s="77" t="s">
        <v>127</v>
      </c>
      <c r="D254" s="63" t="s">
        <v>509</v>
      </c>
      <c r="E254" s="63">
        <v>712113801004</v>
      </c>
      <c r="F254" s="64">
        <v>1</v>
      </c>
      <c r="G254" s="64">
        <v>1</v>
      </c>
      <c r="H254" s="64">
        <v>1</v>
      </c>
      <c r="I254" s="64">
        <v>1</v>
      </c>
      <c r="J254" s="65" t="s">
        <v>69</v>
      </c>
      <c r="K254" s="65" t="s">
        <v>69</v>
      </c>
      <c r="L254" s="65" t="s">
        <v>69</v>
      </c>
      <c r="M254" s="62"/>
      <c r="N254" s="78" t="s">
        <v>687</v>
      </c>
    </row>
    <row r="255" spans="1:14" s="66" customFormat="1" x14ac:dyDescent="0.45">
      <c r="A255" s="61">
        <v>179</v>
      </c>
      <c r="B255" s="77" t="s">
        <v>688</v>
      </c>
      <c r="C255" s="77" t="s">
        <v>130</v>
      </c>
      <c r="D255" s="63" t="s">
        <v>517</v>
      </c>
      <c r="E255" s="63">
        <v>712114801001</v>
      </c>
      <c r="F255" s="64">
        <v>1</v>
      </c>
      <c r="G255" s="64">
        <v>1</v>
      </c>
      <c r="H255" s="64">
        <v>1</v>
      </c>
      <c r="I255" s="64">
        <v>1</v>
      </c>
      <c r="J255" s="65" t="s">
        <v>69</v>
      </c>
      <c r="K255" s="65" t="s">
        <v>69</v>
      </c>
      <c r="L255" s="65" t="s">
        <v>69</v>
      </c>
      <c r="M255" s="62"/>
      <c r="N255" s="78" t="s">
        <v>689</v>
      </c>
    </row>
    <row r="256" spans="1:14" s="66" customFormat="1" x14ac:dyDescent="0.45">
      <c r="A256" s="61">
        <v>180</v>
      </c>
      <c r="B256" s="77" t="s">
        <v>688</v>
      </c>
      <c r="C256" s="77" t="s">
        <v>130</v>
      </c>
      <c r="D256" s="63" t="s">
        <v>517</v>
      </c>
      <c r="E256" s="63">
        <v>712114801002</v>
      </c>
      <c r="F256" s="64">
        <v>1</v>
      </c>
      <c r="G256" s="64">
        <v>1</v>
      </c>
      <c r="H256" s="64">
        <v>1</v>
      </c>
      <c r="I256" s="64">
        <v>1</v>
      </c>
      <c r="J256" s="65" t="s">
        <v>69</v>
      </c>
      <c r="K256" s="65" t="s">
        <v>69</v>
      </c>
      <c r="L256" s="65" t="s">
        <v>69</v>
      </c>
      <c r="M256" s="62"/>
      <c r="N256" s="78" t="s">
        <v>690</v>
      </c>
    </row>
    <row r="257" spans="1:14" s="66" customFormat="1" x14ac:dyDescent="0.45">
      <c r="A257" s="61"/>
      <c r="B257" s="67" t="s">
        <v>81</v>
      </c>
      <c r="C257" s="188"/>
      <c r="D257" s="63"/>
      <c r="E257" s="63"/>
      <c r="F257" s="64"/>
      <c r="G257" s="64"/>
      <c r="H257" s="64"/>
      <c r="I257" s="64"/>
      <c r="J257" s="65"/>
      <c r="K257" s="65"/>
      <c r="L257" s="65"/>
      <c r="M257" s="62"/>
      <c r="N257" s="78"/>
    </row>
    <row r="258" spans="1:14" s="66" customFormat="1" x14ac:dyDescent="0.45">
      <c r="A258" s="61">
        <v>1</v>
      </c>
      <c r="B258" s="67" t="s">
        <v>699</v>
      </c>
      <c r="C258" s="188"/>
      <c r="D258" s="63"/>
      <c r="E258" s="63"/>
      <c r="F258" s="63">
        <f t="shared" ref="F258:L258" si="0">SUM(F6:F257)</f>
        <v>180</v>
      </c>
      <c r="G258" s="63">
        <f t="shared" si="0"/>
        <v>176</v>
      </c>
      <c r="H258" s="63">
        <f t="shared" si="0"/>
        <v>180</v>
      </c>
      <c r="I258" s="63">
        <f t="shared" si="0"/>
        <v>180</v>
      </c>
      <c r="J258" s="63">
        <f t="shared" si="0"/>
        <v>0</v>
      </c>
      <c r="K258" s="63">
        <f t="shared" si="0"/>
        <v>0</v>
      </c>
      <c r="L258" s="63">
        <f t="shared" si="0"/>
        <v>0</v>
      </c>
      <c r="M258" s="62"/>
      <c r="N258" s="78"/>
    </row>
    <row r="259" spans="1:14" s="66" customFormat="1" x14ac:dyDescent="0.45">
      <c r="A259" s="81">
        <v>2</v>
      </c>
      <c r="B259" s="67" t="s">
        <v>700</v>
      </c>
      <c r="C259" s="188"/>
      <c r="D259" s="193"/>
      <c r="E259" s="81"/>
      <c r="F259" s="64"/>
      <c r="G259" s="64"/>
      <c r="H259" s="64"/>
      <c r="I259" s="64"/>
      <c r="J259" s="64"/>
      <c r="K259" s="64"/>
      <c r="L259" s="64"/>
      <c r="M259" s="62"/>
      <c r="N259" s="78"/>
    </row>
    <row r="260" spans="1:14" s="66" customFormat="1" x14ac:dyDescent="0.45">
      <c r="A260" s="81">
        <v>3</v>
      </c>
      <c r="B260" s="67" t="s">
        <v>701</v>
      </c>
      <c r="C260" s="188"/>
      <c r="D260" s="194"/>
      <c r="E260" s="62"/>
      <c r="F260" s="64"/>
      <c r="G260" s="64"/>
      <c r="H260" s="64"/>
      <c r="I260" s="64"/>
      <c r="J260" s="64"/>
      <c r="K260" s="64"/>
      <c r="L260" s="64"/>
      <c r="M260" s="62"/>
      <c r="N260" s="78"/>
    </row>
    <row r="261" spans="1:14" s="90" customFormat="1" x14ac:dyDescent="0.45">
      <c r="A261" s="83"/>
      <c r="B261" s="84" t="s">
        <v>702</v>
      </c>
      <c r="C261" s="195"/>
      <c r="D261" s="196"/>
      <c r="E261" s="85"/>
      <c r="F261" s="86"/>
      <c r="G261" s="86"/>
      <c r="H261" s="86"/>
      <c r="I261" s="86"/>
      <c r="J261" s="87"/>
      <c r="K261" s="87"/>
      <c r="L261" s="87"/>
      <c r="M261" s="83"/>
      <c r="N261" s="186"/>
    </row>
    <row r="262" spans="1:14" s="66" customFormat="1" x14ac:dyDescent="0.45">
      <c r="A262" s="81"/>
      <c r="B262" s="62" t="s">
        <v>703</v>
      </c>
      <c r="C262" s="77"/>
      <c r="D262" s="193"/>
      <c r="E262" s="81"/>
      <c r="F262" s="64"/>
      <c r="G262" s="64"/>
      <c r="H262" s="64"/>
      <c r="I262" s="64"/>
      <c r="J262" s="65"/>
      <c r="K262" s="65"/>
      <c r="L262" s="65"/>
      <c r="M262" s="62"/>
      <c r="N262" s="78"/>
    </row>
    <row r="263" spans="1:14" s="93" customFormat="1" x14ac:dyDescent="0.45">
      <c r="A263" s="83"/>
      <c r="B263" s="84" t="s">
        <v>704</v>
      </c>
      <c r="C263" s="195"/>
      <c r="D263" s="195"/>
      <c r="E263" s="91"/>
      <c r="F263" s="91"/>
      <c r="G263" s="86"/>
      <c r="H263" s="86"/>
      <c r="I263" s="86"/>
      <c r="J263" s="87"/>
      <c r="K263" s="87"/>
      <c r="L263" s="87"/>
      <c r="M263" s="67"/>
      <c r="N263" s="186"/>
    </row>
    <row r="264" spans="1:14" s="66" customFormat="1" ht="21.75" hidden="1" customHeight="1" x14ac:dyDescent="0.45">
      <c r="A264" s="81"/>
      <c r="B264" s="62"/>
      <c r="C264" s="77"/>
      <c r="D264" s="193"/>
      <c r="E264" s="81"/>
      <c r="F264" s="64"/>
      <c r="G264" s="64"/>
      <c r="H264" s="64"/>
      <c r="I264" s="64"/>
      <c r="J264" s="65"/>
      <c r="K264" s="65"/>
      <c r="L264" s="65"/>
      <c r="M264" s="62"/>
      <c r="N264" s="78"/>
    </row>
    <row r="265" spans="1:14" s="66" customFormat="1" x14ac:dyDescent="0.45">
      <c r="A265" s="81"/>
      <c r="B265" s="62" t="s">
        <v>705</v>
      </c>
      <c r="C265" s="77"/>
      <c r="D265" s="193"/>
      <c r="E265" s="81"/>
      <c r="F265" s="64"/>
      <c r="G265" s="64"/>
      <c r="H265" s="64"/>
      <c r="I265" s="64"/>
      <c r="J265" s="65"/>
      <c r="K265" s="65"/>
      <c r="L265" s="65"/>
      <c r="M265" s="62"/>
      <c r="N265" s="78"/>
    </row>
    <row r="266" spans="1:14" s="66" customFormat="1" x14ac:dyDescent="0.45">
      <c r="A266" s="81"/>
      <c r="B266" s="408"/>
      <c r="C266" s="409"/>
      <c r="D266" s="409"/>
      <c r="E266" s="409"/>
      <c r="F266" s="409"/>
      <c r="G266" s="64"/>
      <c r="H266" s="64"/>
      <c r="I266" s="64"/>
      <c r="J266" s="65"/>
      <c r="K266" s="65"/>
      <c r="L266" s="65"/>
      <c r="M266" s="62"/>
      <c r="N266" s="78"/>
    </row>
    <row r="267" spans="1:14" s="53" customFormat="1" ht="19.5" x14ac:dyDescent="0.45">
      <c r="A267" s="56"/>
      <c r="C267" s="187"/>
      <c r="D267" s="79"/>
      <c r="E267" s="56"/>
      <c r="F267" s="56"/>
      <c r="G267" s="56"/>
      <c r="H267" s="56"/>
      <c r="I267" s="56"/>
      <c r="J267" s="56"/>
      <c r="K267" s="56"/>
      <c r="L267" s="56"/>
      <c r="N267" s="78"/>
    </row>
    <row r="268" spans="1:14" s="53" customFormat="1" ht="19.5" x14ac:dyDescent="0.45">
      <c r="A268" s="56"/>
      <c r="B268" s="97" t="s">
        <v>32</v>
      </c>
      <c r="C268" s="197"/>
      <c r="D268" s="197"/>
      <c r="E268" s="97"/>
      <c r="F268" s="97"/>
      <c r="G268" s="97"/>
      <c r="H268" s="97"/>
      <c r="I268" s="97"/>
      <c r="J268" s="97"/>
      <c r="K268" s="97"/>
      <c r="L268" s="97"/>
      <c r="N268" s="78"/>
    </row>
    <row r="269" spans="1:14" s="53" customFormat="1" ht="19.5" x14ac:dyDescent="0.45">
      <c r="A269" s="56"/>
      <c r="B269" s="53" t="s">
        <v>706</v>
      </c>
      <c r="C269" s="187"/>
      <c r="D269" s="187"/>
      <c r="N269" s="78"/>
    </row>
    <row r="270" spans="1:14" s="53" customFormat="1" ht="19.5" x14ac:dyDescent="0.45">
      <c r="A270" s="56"/>
      <c r="B270" s="53" t="s">
        <v>707</v>
      </c>
      <c r="C270" s="187"/>
      <c r="D270" s="187"/>
      <c r="N270" s="78"/>
    </row>
    <row r="271" spans="1:14" s="53" customFormat="1" ht="19.5" x14ac:dyDescent="0.45">
      <c r="A271" s="56"/>
      <c r="B271" s="53" t="s">
        <v>708</v>
      </c>
      <c r="C271" s="187"/>
      <c r="D271" s="187"/>
      <c r="N271" s="78"/>
    </row>
    <row r="272" spans="1:14" s="53" customFormat="1" ht="19.5" x14ac:dyDescent="0.45">
      <c r="A272" s="56"/>
      <c r="B272" s="99">
        <v>123408800</v>
      </c>
      <c r="C272" s="198"/>
      <c r="D272" s="187"/>
      <c r="H272" s="56"/>
      <c r="I272" s="56"/>
      <c r="J272" s="56"/>
      <c r="K272" s="56"/>
      <c r="L272" s="56"/>
      <c r="N272" s="78"/>
    </row>
    <row r="273" spans="2:14" s="100" customFormat="1" ht="21.75" x14ac:dyDescent="0.5">
      <c r="B273" s="101">
        <v>12500000</v>
      </c>
      <c r="C273" s="199"/>
      <c r="D273" s="200"/>
      <c r="E273" s="102"/>
      <c r="F273" s="102"/>
      <c r="G273" s="102"/>
      <c r="N273" s="78"/>
    </row>
    <row r="274" spans="2:14" s="100" customFormat="1" ht="21.75" x14ac:dyDescent="0.5">
      <c r="B274" s="103">
        <v>135908800</v>
      </c>
      <c r="C274" s="201"/>
      <c r="D274" s="202"/>
      <c r="E274" s="104"/>
      <c r="F274" s="104"/>
      <c r="G274" s="104"/>
      <c r="N274" s="78"/>
    </row>
    <row r="275" spans="2:14" s="100" customFormat="1" ht="21.75" x14ac:dyDescent="0.5">
      <c r="B275" s="100" t="s">
        <v>709</v>
      </c>
      <c r="C275" s="187"/>
      <c r="D275" s="187"/>
      <c r="N275" s="78"/>
    </row>
    <row r="276" spans="2:14" s="100" customFormat="1" ht="21.75" x14ac:dyDescent="0.5">
      <c r="C276" s="187"/>
      <c r="D276" s="187"/>
      <c r="N276" s="78"/>
    </row>
  </sheetData>
  <mergeCells count="12">
    <mergeCell ref="A1:M1"/>
    <mergeCell ref="A2:M2"/>
    <mergeCell ref="B266:F266"/>
    <mergeCell ref="D4:D5"/>
    <mergeCell ref="C4:C5"/>
    <mergeCell ref="A3:M3"/>
    <mergeCell ref="A4:A5"/>
    <mergeCell ref="B4:B5"/>
    <mergeCell ref="E4:E5"/>
    <mergeCell ref="F4:F5"/>
    <mergeCell ref="G4:I4"/>
    <mergeCell ref="J4:L4"/>
  </mergeCells>
  <pageMargins left="0.70866141732283472" right="0.70866141732283472" top="0.74803149606299213" bottom="0.74803149606299213" header="0.31496062992125984" footer="0.31496062992125984"/>
  <pageSetup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A2EC-5B58-4E1A-9DE8-7143EB5B89E2}">
  <dimension ref="A1:H341"/>
  <sheetViews>
    <sheetView workbookViewId="0">
      <selection activeCell="J81" sqref="J81"/>
    </sheetView>
  </sheetViews>
  <sheetFormatPr defaultRowHeight="24" x14ac:dyDescent="0.55000000000000004"/>
  <cols>
    <col min="1" max="1" width="3.875" style="302" customWidth="1"/>
    <col min="2" max="2" width="20" style="302" customWidth="1"/>
    <col min="3" max="3" width="7.625" style="302" customWidth="1"/>
    <col min="4" max="4" width="10.75" style="302" customWidth="1"/>
    <col min="5" max="5" width="6" style="302" customWidth="1"/>
    <col min="6" max="6" width="15.5" style="302" customWidth="1"/>
    <col min="7" max="7" width="3.875" style="302" customWidth="1"/>
    <col min="8" max="8" width="27.375" style="302" customWidth="1"/>
    <col min="9" max="218" width="9" style="302"/>
    <col min="219" max="219" width="3.875" style="302" customWidth="1"/>
    <col min="220" max="220" width="13.25" style="302" customWidth="1"/>
    <col min="221" max="221" width="9.25" style="302" customWidth="1"/>
    <col min="222" max="222" width="4.25" style="302" customWidth="1"/>
    <col min="223" max="224" width="3.875" style="302" customWidth="1"/>
    <col min="225" max="225" width="9" style="302"/>
    <col min="226" max="231" width="4.875" style="302" customWidth="1"/>
    <col min="232" max="233" width="7" style="302" customWidth="1"/>
    <col min="234" max="234" width="9" style="302"/>
    <col min="235" max="236" width="7" style="302" customWidth="1"/>
    <col min="237" max="237" width="8.625" style="302" bestFit="1" customWidth="1"/>
    <col min="238" max="242" width="9" style="302"/>
    <col min="243" max="243" width="6.625" style="302" customWidth="1"/>
    <col min="244" max="244" width="12.25" style="302" customWidth="1"/>
    <col min="245" max="245" width="12.625" style="302" customWidth="1"/>
    <col min="246" max="474" width="9" style="302"/>
    <col min="475" max="475" width="3.875" style="302" customWidth="1"/>
    <col min="476" max="476" width="13.25" style="302" customWidth="1"/>
    <col min="477" max="477" width="9.25" style="302" customWidth="1"/>
    <col min="478" max="478" width="4.25" style="302" customWidth="1"/>
    <col min="479" max="480" width="3.875" style="302" customWidth="1"/>
    <col min="481" max="481" width="9" style="302"/>
    <col min="482" max="487" width="4.875" style="302" customWidth="1"/>
    <col min="488" max="489" width="7" style="302" customWidth="1"/>
    <col min="490" max="490" width="9" style="302"/>
    <col min="491" max="492" width="7" style="302" customWidth="1"/>
    <col min="493" max="493" width="8.625" style="302" bestFit="1" customWidth="1"/>
    <col min="494" max="498" width="9" style="302"/>
    <col min="499" max="499" width="6.625" style="302" customWidth="1"/>
    <col min="500" max="500" width="12.25" style="302" customWidth="1"/>
    <col min="501" max="501" width="12.625" style="302" customWidth="1"/>
    <col min="502" max="730" width="9" style="302"/>
    <col min="731" max="731" width="3.875" style="302" customWidth="1"/>
    <col min="732" max="732" width="13.25" style="302" customWidth="1"/>
    <col min="733" max="733" width="9.25" style="302" customWidth="1"/>
    <col min="734" max="734" width="4.25" style="302" customWidth="1"/>
    <col min="735" max="736" width="3.875" style="302" customWidth="1"/>
    <col min="737" max="737" width="9" style="302"/>
    <col min="738" max="743" width="4.875" style="302" customWidth="1"/>
    <col min="744" max="745" width="7" style="302" customWidth="1"/>
    <col min="746" max="746" width="9" style="302"/>
    <col min="747" max="748" width="7" style="302" customWidth="1"/>
    <col min="749" max="749" width="8.625" style="302" bestFit="1" customWidth="1"/>
    <col min="750" max="754" width="9" style="302"/>
    <col min="755" max="755" width="6.625" style="302" customWidth="1"/>
    <col min="756" max="756" width="12.25" style="302" customWidth="1"/>
    <col min="757" max="757" width="12.625" style="302" customWidth="1"/>
    <col min="758" max="986" width="9" style="302"/>
    <col min="987" max="987" width="3.875" style="302" customWidth="1"/>
    <col min="988" max="988" width="13.25" style="302" customWidth="1"/>
    <col min="989" max="989" width="9.25" style="302" customWidth="1"/>
    <col min="990" max="990" width="4.25" style="302" customWidth="1"/>
    <col min="991" max="992" width="3.875" style="302" customWidth="1"/>
    <col min="993" max="993" width="9" style="302"/>
    <col min="994" max="999" width="4.875" style="302" customWidth="1"/>
    <col min="1000" max="1001" width="7" style="302" customWidth="1"/>
    <col min="1002" max="1002" width="9" style="302"/>
    <col min="1003" max="1004" width="7" style="302" customWidth="1"/>
    <col min="1005" max="1005" width="8.625" style="302" bestFit="1" customWidth="1"/>
    <col min="1006" max="1010" width="9" style="302"/>
    <col min="1011" max="1011" width="6.625" style="302" customWidth="1"/>
    <col min="1012" max="1012" width="12.25" style="302" customWidth="1"/>
    <col min="1013" max="1013" width="12.625" style="302" customWidth="1"/>
    <col min="1014" max="1242" width="9" style="302"/>
    <col min="1243" max="1243" width="3.875" style="302" customWidth="1"/>
    <col min="1244" max="1244" width="13.25" style="302" customWidth="1"/>
    <col min="1245" max="1245" width="9.25" style="302" customWidth="1"/>
    <col min="1246" max="1246" width="4.25" style="302" customWidth="1"/>
    <col min="1247" max="1248" width="3.875" style="302" customWidth="1"/>
    <col min="1249" max="1249" width="9" style="302"/>
    <col min="1250" max="1255" width="4.875" style="302" customWidth="1"/>
    <col min="1256" max="1257" width="7" style="302" customWidth="1"/>
    <col min="1258" max="1258" width="9" style="302"/>
    <col min="1259" max="1260" width="7" style="302" customWidth="1"/>
    <col min="1261" max="1261" width="8.625" style="302" bestFit="1" customWidth="1"/>
    <col min="1262" max="1266" width="9" style="302"/>
    <col min="1267" max="1267" width="6.625" style="302" customWidth="1"/>
    <col min="1268" max="1268" width="12.25" style="302" customWidth="1"/>
    <col min="1269" max="1269" width="12.625" style="302" customWidth="1"/>
    <col min="1270" max="1498" width="9" style="302"/>
    <col min="1499" max="1499" width="3.875" style="302" customWidth="1"/>
    <col min="1500" max="1500" width="13.25" style="302" customWidth="1"/>
    <col min="1501" max="1501" width="9.25" style="302" customWidth="1"/>
    <col min="1502" max="1502" width="4.25" style="302" customWidth="1"/>
    <col min="1503" max="1504" width="3.875" style="302" customWidth="1"/>
    <col min="1505" max="1505" width="9" style="302"/>
    <col min="1506" max="1511" width="4.875" style="302" customWidth="1"/>
    <col min="1512" max="1513" width="7" style="302" customWidth="1"/>
    <col min="1514" max="1514" width="9" style="302"/>
    <col min="1515" max="1516" width="7" style="302" customWidth="1"/>
    <col min="1517" max="1517" width="8.625" style="302" bestFit="1" customWidth="1"/>
    <col min="1518" max="1522" width="9" style="302"/>
    <col min="1523" max="1523" width="6.625" style="302" customWidth="1"/>
    <col min="1524" max="1524" width="12.25" style="302" customWidth="1"/>
    <col min="1525" max="1525" width="12.625" style="302" customWidth="1"/>
    <col min="1526" max="1754" width="9" style="302"/>
    <col min="1755" max="1755" width="3.875" style="302" customWidth="1"/>
    <col min="1756" max="1756" width="13.25" style="302" customWidth="1"/>
    <col min="1757" max="1757" width="9.25" style="302" customWidth="1"/>
    <col min="1758" max="1758" width="4.25" style="302" customWidth="1"/>
    <col min="1759" max="1760" width="3.875" style="302" customWidth="1"/>
    <col min="1761" max="1761" width="9" style="302"/>
    <col min="1762" max="1767" width="4.875" style="302" customWidth="1"/>
    <col min="1768" max="1769" width="7" style="302" customWidth="1"/>
    <col min="1770" max="1770" width="9" style="302"/>
    <col min="1771" max="1772" width="7" style="302" customWidth="1"/>
    <col min="1773" max="1773" width="8.625" style="302" bestFit="1" customWidth="1"/>
    <col min="1774" max="1778" width="9" style="302"/>
    <col min="1779" max="1779" width="6.625" style="302" customWidth="1"/>
    <col min="1780" max="1780" width="12.25" style="302" customWidth="1"/>
    <col min="1781" max="1781" width="12.625" style="302" customWidth="1"/>
    <col min="1782" max="2010" width="9" style="302"/>
    <col min="2011" max="2011" width="3.875" style="302" customWidth="1"/>
    <col min="2012" max="2012" width="13.25" style="302" customWidth="1"/>
    <col min="2013" max="2013" width="9.25" style="302" customWidth="1"/>
    <col min="2014" max="2014" width="4.25" style="302" customWidth="1"/>
    <col min="2015" max="2016" width="3.875" style="302" customWidth="1"/>
    <col min="2017" max="2017" width="9" style="302"/>
    <col min="2018" max="2023" width="4.875" style="302" customWidth="1"/>
    <col min="2024" max="2025" width="7" style="302" customWidth="1"/>
    <col min="2026" max="2026" width="9" style="302"/>
    <col min="2027" max="2028" width="7" style="302" customWidth="1"/>
    <col min="2029" max="2029" width="8.625" style="302" bestFit="1" customWidth="1"/>
    <col min="2030" max="2034" width="9" style="302"/>
    <col min="2035" max="2035" width="6.625" style="302" customWidth="1"/>
    <col min="2036" max="2036" width="12.25" style="302" customWidth="1"/>
    <col min="2037" max="2037" width="12.625" style="302" customWidth="1"/>
    <col min="2038" max="2266" width="9" style="302"/>
    <col min="2267" max="2267" width="3.875" style="302" customWidth="1"/>
    <col min="2268" max="2268" width="13.25" style="302" customWidth="1"/>
    <col min="2269" max="2269" width="9.25" style="302" customWidth="1"/>
    <col min="2270" max="2270" width="4.25" style="302" customWidth="1"/>
    <col min="2271" max="2272" width="3.875" style="302" customWidth="1"/>
    <col min="2273" max="2273" width="9" style="302"/>
    <col min="2274" max="2279" width="4.875" style="302" customWidth="1"/>
    <col min="2280" max="2281" width="7" style="302" customWidth="1"/>
    <col min="2282" max="2282" width="9" style="302"/>
    <col min="2283" max="2284" width="7" style="302" customWidth="1"/>
    <col min="2285" max="2285" width="8.625" style="302" bestFit="1" customWidth="1"/>
    <col min="2286" max="2290" width="9" style="302"/>
    <col min="2291" max="2291" width="6.625" style="302" customWidth="1"/>
    <col min="2292" max="2292" width="12.25" style="302" customWidth="1"/>
    <col min="2293" max="2293" width="12.625" style="302" customWidth="1"/>
    <col min="2294" max="2522" width="9" style="302"/>
    <col min="2523" max="2523" width="3.875" style="302" customWidth="1"/>
    <col min="2524" max="2524" width="13.25" style="302" customWidth="1"/>
    <col min="2525" max="2525" width="9.25" style="302" customWidth="1"/>
    <col min="2526" max="2526" width="4.25" style="302" customWidth="1"/>
    <col min="2527" max="2528" width="3.875" style="302" customWidth="1"/>
    <col min="2529" max="2529" width="9" style="302"/>
    <col min="2530" max="2535" width="4.875" style="302" customWidth="1"/>
    <col min="2536" max="2537" width="7" style="302" customWidth="1"/>
    <col min="2538" max="2538" width="9" style="302"/>
    <col min="2539" max="2540" width="7" style="302" customWidth="1"/>
    <col min="2541" max="2541" width="8.625" style="302" bestFit="1" customWidth="1"/>
    <col min="2542" max="2546" width="9" style="302"/>
    <col min="2547" max="2547" width="6.625" style="302" customWidth="1"/>
    <col min="2548" max="2548" width="12.25" style="302" customWidth="1"/>
    <col min="2549" max="2549" width="12.625" style="302" customWidth="1"/>
    <col min="2550" max="2778" width="9" style="302"/>
    <col min="2779" max="2779" width="3.875" style="302" customWidth="1"/>
    <col min="2780" max="2780" width="13.25" style="302" customWidth="1"/>
    <col min="2781" max="2781" width="9.25" style="302" customWidth="1"/>
    <col min="2782" max="2782" width="4.25" style="302" customWidth="1"/>
    <col min="2783" max="2784" width="3.875" style="302" customWidth="1"/>
    <col min="2785" max="2785" width="9" style="302"/>
    <col min="2786" max="2791" width="4.875" style="302" customWidth="1"/>
    <col min="2792" max="2793" width="7" style="302" customWidth="1"/>
    <col min="2794" max="2794" width="9" style="302"/>
    <col min="2795" max="2796" width="7" style="302" customWidth="1"/>
    <col min="2797" max="2797" width="8.625" style="302" bestFit="1" customWidth="1"/>
    <col min="2798" max="2802" width="9" style="302"/>
    <col min="2803" max="2803" width="6.625" style="302" customWidth="1"/>
    <col min="2804" max="2804" width="12.25" style="302" customWidth="1"/>
    <col min="2805" max="2805" width="12.625" style="302" customWidth="1"/>
    <col min="2806" max="3034" width="9" style="302"/>
    <col min="3035" max="3035" width="3.875" style="302" customWidth="1"/>
    <col min="3036" max="3036" width="13.25" style="302" customWidth="1"/>
    <col min="3037" max="3037" width="9.25" style="302" customWidth="1"/>
    <col min="3038" max="3038" width="4.25" style="302" customWidth="1"/>
    <col min="3039" max="3040" width="3.875" style="302" customWidth="1"/>
    <col min="3041" max="3041" width="9" style="302"/>
    <col min="3042" max="3047" width="4.875" style="302" customWidth="1"/>
    <col min="3048" max="3049" width="7" style="302" customWidth="1"/>
    <col min="3050" max="3050" width="9" style="302"/>
    <col min="3051" max="3052" width="7" style="302" customWidth="1"/>
    <col min="3053" max="3053" width="8.625" style="302" bestFit="1" customWidth="1"/>
    <col min="3054" max="3058" width="9" style="302"/>
    <col min="3059" max="3059" width="6.625" style="302" customWidth="1"/>
    <col min="3060" max="3060" width="12.25" style="302" customWidth="1"/>
    <col min="3061" max="3061" width="12.625" style="302" customWidth="1"/>
    <col min="3062" max="3290" width="9" style="302"/>
    <col min="3291" max="3291" width="3.875" style="302" customWidth="1"/>
    <col min="3292" max="3292" width="13.25" style="302" customWidth="1"/>
    <col min="3293" max="3293" width="9.25" style="302" customWidth="1"/>
    <col min="3294" max="3294" width="4.25" style="302" customWidth="1"/>
    <col min="3295" max="3296" width="3.875" style="302" customWidth="1"/>
    <col min="3297" max="3297" width="9" style="302"/>
    <col min="3298" max="3303" width="4.875" style="302" customWidth="1"/>
    <col min="3304" max="3305" width="7" style="302" customWidth="1"/>
    <col min="3306" max="3306" width="9" style="302"/>
    <col min="3307" max="3308" width="7" style="302" customWidth="1"/>
    <col min="3309" max="3309" width="8.625" style="302" bestFit="1" customWidth="1"/>
    <col min="3310" max="3314" width="9" style="302"/>
    <col min="3315" max="3315" width="6.625" style="302" customWidth="1"/>
    <col min="3316" max="3316" width="12.25" style="302" customWidth="1"/>
    <col min="3317" max="3317" width="12.625" style="302" customWidth="1"/>
    <col min="3318" max="3546" width="9" style="302"/>
    <col min="3547" max="3547" width="3.875" style="302" customWidth="1"/>
    <col min="3548" max="3548" width="13.25" style="302" customWidth="1"/>
    <col min="3549" max="3549" width="9.25" style="302" customWidth="1"/>
    <col min="3550" max="3550" width="4.25" style="302" customWidth="1"/>
    <col min="3551" max="3552" width="3.875" style="302" customWidth="1"/>
    <col min="3553" max="3553" width="9" style="302"/>
    <col min="3554" max="3559" width="4.875" style="302" customWidth="1"/>
    <col min="3560" max="3561" width="7" style="302" customWidth="1"/>
    <col min="3562" max="3562" width="9" style="302"/>
    <col min="3563" max="3564" width="7" style="302" customWidth="1"/>
    <col min="3565" max="3565" width="8.625" style="302" bestFit="1" customWidth="1"/>
    <col min="3566" max="3570" width="9" style="302"/>
    <col min="3571" max="3571" width="6.625" style="302" customWidth="1"/>
    <col min="3572" max="3572" width="12.25" style="302" customWidth="1"/>
    <col min="3573" max="3573" width="12.625" style="302" customWidth="1"/>
    <col min="3574" max="3802" width="9" style="302"/>
    <col min="3803" max="3803" width="3.875" style="302" customWidth="1"/>
    <col min="3804" max="3804" width="13.25" style="302" customWidth="1"/>
    <col min="3805" max="3805" width="9.25" style="302" customWidth="1"/>
    <col min="3806" max="3806" width="4.25" style="302" customWidth="1"/>
    <col min="3807" max="3808" width="3.875" style="302" customWidth="1"/>
    <col min="3809" max="3809" width="9" style="302"/>
    <col min="3810" max="3815" width="4.875" style="302" customWidth="1"/>
    <col min="3816" max="3817" width="7" style="302" customWidth="1"/>
    <col min="3818" max="3818" width="9" style="302"/>
    <col min="3819" max="3820" width="7" style="302" customWidth="1"/>
    <col min="3821" max="3821" width="8.625" style="302" bestFit="1" customWidth="1"/>
    <col min="3822" max="3826" width="9" style="302"/>
    <col min="3827" max="3827" width="6.625" style="302" customWidth="1"/>
    <col min="3828" max="3828" width="12.25" style="302" customWidth="1"/>
    <col min="3829" max="3829" width="12.625" style="302" customWidth="1"/>
    <col min="3830" max="4058" width="9" style="302"/>
    <col min="4059" max="4059" width="3.875" style="302" customWidth="1"/>
    <col min="4060" max="4060" width="13.25" style="302" customWidth="1"/>
    <col min="4061" max="4061" width="9.25" style="302" customWidth="1"/>
    <col min="4062" max="4062" width="4.25" style="302" customWidth="1"/>
    <col min="4063" max="4064" width="3.875" style="302" customWidth="1"/>
    <col min="4065" max="4065" width="9" style="302"/>
    <col min="4066" max="4071" width="4.875" style="302" customWidth="1"/>
    <col min="4072" max="4073" width="7" style="302" customWidth="1"/>
    <col min="4074" max="4074" width="9" style="302"/>
    <col min="4075" max="4076" width="7" style="302" customWidth="1"/>
    <col min="4077" max="4077" width="8.625" style="302" bestFit="1" customWidth="1"/>
    <col min="4078" max="4082" width="9" style="302"/>
    <col min="4083" max="4083" width="6.625" style="302" customWidth="1"/>
    <col min="4084" max="4084" width="12.25" style="302" customWidth="1"/>
    <col min="4085" max="4085" width="12.625" style="302" customWidth="1"/>
    <col min="4086" max="4314" width="9" style="302"/>
    <col min="4315" max="4315" width="3.875" style="302" customWidth="1"/>
    <col min="4316" max="4316" width="13.25" style="302" customWidth="1"/>
    <col min="4317" max="4317" width="9.25" style="302" customWidth="1"/>
    <col min="4318" max="4318" width="4.25" style="302" customWidth="1"/>
    <col min="4319" max="4320" width="3.875" style="302" customWidth="1"/>
    <col min="4321" max="4321" width="9" style="302"/>
    <col min="4322" max="4327" width="4.875" style="302" customWidth="1"/>
    <col min="4328" max="4329" width="7" style="302" customWidth="1"/>
    <col min="4330" max="4330" width="9" style="302"/>
    <col min="4331" max="4332" width="7" style="302" customWidth="1"/>
    <col min="4333" max="4333" width="8.625" style="302" bestFit="1" customWidth="1"/>
    <col min="4334" max="4338" width="9" style="302"/>
    <col min="4339" max="4339" width="6.625" style="302" customWidth="1"/>
    <col min="4340" max="4340" width="12.25" style="302" customWidth="1"/>
    <col min="4341" max="4341" width="12.625" style="302" customWidth="1"/>
    <col min="4342" max="4570" width="9" style="302"/>
    <col min="4571" max="4571" width="3.875" style="302" customWidth="1"/>
    <col min="4572" max="4572" width="13.25" style="302" customWidth="1"/>
    <col min="4573" max="4573" width="9.25" style="302" customWidth="1"/>
    <col min="4574" max="4574" width="4.25" style="302" customWidth="1"/>
    <col min="4575" max="4576" width="3.875" style="302" customWidth="1"/>
    <col min="4577" max="4577" width="9" style="302"/>
    <col min="4578" max="4583" width="4.875" style="302" customWidth="1"/>
    <col min="4584" max="4585" width="7" style="302" customWidth="1"/>
    <col min="4586" max="4586" width="9" style="302"/>
    <col min="4587" max="4588" width="7" style="302" customWidth="1"/>
    <col min="4589" max="4589" width="8.625" style="302" bestFit="1" customWidth="1"/>
    <col min="4590" max="4594" width="9" style="302"/>
    <col min="4595" max="4595" width="6.625" style="302" customWidth="1"/>
    <col min="4596" max="4596" width="12.25" style="302" customWidth="1"/>
    <col min="4597" max="4597" width="12.625" style="302" customWidth="1"/>
    <col min="4598" max="4826" width="9" style="302"/>
    <col min="4827" max="4827" width="3.875" style="302" customWidth="1"/>
    <col min="4828" max="4828" width="13.25" style="302" customWidth="1"/>
    <col min="4829" max="4829" width="9.25" style="302" customWidth="1"/>
    <col min="4830" max="4830" width="4.25" style="302" customWidth="1"/>
    <col min="4831" max="4832" width="3.875" style="302" customWidth="1"/>
    <col min="4833" max="4833" width="9" style="302"/>
    <col min="4834" max="4839" width="4.875" style="302" customWidth="1"/>
    <col min="4840" max="4841" width="7" style="302" customWidth="1"/>
    <col min="4842" max="4842" width="9" style="302"/>
    <col min="4843" max="4844" width="7" style="302" customWidth="1"/>
    <col min="4845" max="4845" width="8.625" style="302" bestFit="1" customWidth="1"/>
    <col min="4846" max="4850" width="9" style="302"/>
    <col min="4851" max="4851" width="6.625" style="302" customWidth="1"/>
    <col min="4852" max="4852" width="12.25" style="302" customWidth="1"/>
    <col min="4853" max="4853" width="12.625" style="302" customWidth="1"/>
    <col min="4854" max="5082" width="9" style="302"/>
    <col min="5083" max="5083" width="3.875" style="302" customWidth="1"/>
    <col min="5084" max="5084" width="13.25" style="302" customWidth="1"/>
    <col min="5085" max="5085" width="9.25" style="302" customWidth="1"/>
    <col min="5086" max="5086" width="4.25" style="302" customWidth="1"/>
    <col min="5087" max="5088" width="3.875" style="302" customWidth="1"/>
    <col min="5089" max="5089" width="9" style="302"/>
    <col min="5090" max="5095" width="4.875" style="302" customWidth="1"/>
    <col min="5096" max="5097" width="7" style="302" customWidth="1"/>
    <col min="5098" max="5098" width="9" style="302"/>
    <col min="5099" max="5100" width="7" style="302" customWidth="1"/>
    <col min="5101" max="5101" width="8.625" style="302" bestFit="1" customWidth="1"/>
    <col min="5102" max="5106" width="9" style="302"/>
    <col min="5107" max="5107" width="6.625" style="302" customWidth="1"/>
    <col min="5108" max="5108" width="12.25" style="302" customWidth="1"/>
    <col min="5109" max="5109" width="12.625" style="302" customWidth="1"/>
    <col min="5110" max="5338" width="9" style="302"/>
    <col min="5339" max="5339" width="3.875" style="302" customWidth="1"/>
    <col min="5340" max="5340" width="13.25" style="302" customWidth="1"/>
    <col min="5341" max="5341" width="9.25" style="302" customWidth="1"/>
    <col min="5342" max="5342" width="4.25" style="302" customWidth="1"/>
    <col min="5343" max="5344" width="3.875" style="302" customWidth="1"/>
    <col min="5345" max="5345" width="9" style="302"/>
    <col min="5346" max="5351" width="4.875" style="302" customWidth="1"/>
    <col min="5352" max="5353" width="7" style="302" customWidth="1"/>
    <col min="5354" max="5354" width="9" style="302"/>
    <col min="5355" max="5356" width="7" style="302" customWidth="1"/>
    <col min="5357" max="5357" width="8.625" style="302" bestFit="1" customWidth="1"/>
    <col min="5358" max="5362" width="9" style="302"/>
    <col min="5363" max="5363" width="6.625" style="302" customWidth="1"/>
    <col min="5364" max="5364" width="12.25" style="302" customWidth="1"/>
    <col min="5365" max="5365" width="12.625" style="302" customWidth="1"/>
    <col min="5366" max="5594" width="9" style="302"/>
    <col min="5595" max="5595" width="3.875" style="302" customWidth="1"/>
    <col min="5596" max="5596" width="13.25" style="302" customWidth="1"/>
    <col min="5597" max="5597" width="9.25" style="302" customWidth="1"/>
    <col min="5598" max="5598" width="4.25" style="302" customWidth="1"/>
    <col min="5599" max="5600" width="3.875" style="302" customWidth="1"/>
    <col min="5601" max="5601" width="9" style="302"/>
    <col min="5602" max="5607" width="4.875" style="302" customWidth="1"/>
    <col min="5608" max="5609" width="7" style="302" customWidth="1"/>
    <col min="5610" max="5610" width="9" style="302"/>
    <col min="5611" max="5612" width="7" style="302" customWidth="1"/>
    <col min="5613" max="5613" width="8.625" style="302" bestFit="1" customWidth="1"/>
    <col min="5614" max="5618" width="9" style="302"/>
    <col min="5619" max="5619" width="6.625" style="302" customWidth="1"/>
    <col min="5620" max="5620" width="12.25" style="302" customWidth="1"/>
    <col min="5621" max="5621" width="12.625" style="302" customWidth="1"/>
    <col min="5622" max="5850" width="9" style="302"/>
    <col min="5851" max="5851" width="3.875" style="302" customWidth="1"/>
    <col min="5852" max="5852" width="13.25" style="302" customWidth="1"/>
    <col min="5853" max="5853" width="9.25" style="302" customWidth="1"/>
    <col min="5854" max="5854" width="4.25" style="302" customWidth="1"/>
    <col min="5855" max="5856" width="3.875" style="302" customWidth="1"/>
    <col min="5857" max="5857" width="9" style="302"/>
    <col min="5858" max="5863" width="4.875" style="302" customWidth="1"/>
    <col min="5864" max="5865" width="7" style="302" customWidth="1"/>
    <col min="5866" max="5866" width="9" style="302"/>
    <col min="5867" max="5868" width="7" style="302" customWidth="1"/>
    <col min="5869" max="5869" width="8.625" style="302" bestFit="1" customWidth="1"/>
    <col min="5870" max="5874" width="9" style="302"/>
    <col min="5875" max="5875" width="6.625" style="302" customWidth="1"/>
    <col min="5876" max="5876" width="12.25" style="302" customWidth="1"/>
    <col min="5877" max="5877" width="12.625" style="302" customWidth="1"/>
    <col min="5878" max="6106" width="9" style="302"/>
    <col min="6107" max="6107" width="3.875" style="302" customWidth="1"/>
    <col min="6108" max="6108" width="13.25" style="302" customWidth="1"/>
    <col min="6109" max="6109" width="9.25" style="302" customWidth="1"/>
    <col min="6110" max="6110" width="4.25" style="302" customWidth="1"/>
    <col min="6111" max="6112" width="3.875" style="302" customWidth="1"/>
    <col min="6113" max="6113" width="9" style="302"/>
    <col min="6114" max="6119" width="4.875" style="302" customWidth="1"/>
    <col min="6120" max="6121" width="7" style="302" customWidth="1"/>
    <col min="6122" max="6122" width="9" style="302"/>
    <col min="6123" max="6124" width="7" style="302" customWidth="1"/>
    <col min="6125" max="6125" width="8.625" style="302" bestFit="1" customWidth="1"/>
    <col min="6126" max="6130" width="9" style="302"/>
    <col min="6131" max="6131" width="6.625" style="302" customWidth="1"/>
    <col min="6132" max="6132" width="12.25" style="302" customWidth="1"/>
    <col min="6133" max="6133" width="12.625" style="302" customWidth="1"/>
    <col min="6134" max="6362" width="9" style="302"/>
    <col min="6363" max="6363" width="3.875" style="302" customWidth="1"/>
    <col min="6364" max="6364" width="13.25" style="302" customWidth="1"/>
    <col min="6365" max="6365" width="9.25" style="302" customWidth="1"/>
    <col min="6366" max="6366" width="4.25" style="302" customWidth="1"/>
    <col min="6367" max="6368" width="3.875" style="302" customWidth="1"/>
    <col min="6369" max="6369" width="9" style="302"/>
    <col min="6370" max="6375" width="4.875" style="302" customWidth="1"/>
    <col min="6376" max="6377" width="7" style="302" customWidth="1"/>
    <col min="6378" max="6378" width="9" style="302"/>
    <col min="6379" max="6380" width="7" style="302" customWidth="1"/>
    <col min="6381" max="6381" width="8.625" style="302" bestFit="1" customWidth="1"/>
    <col min="6382" max="6386" width="9" style="302"/>
    <col min="6387" max="6387" width="6.625" style="302" customWidth="1"/>
    <col min="6388" max="6388" width="12.25" style="302" customWidth="1"/>
    <col min="6389" max="6389" width="12.625" style="302" customWidth="1"/>
    <col min="6390" max="6618" width="9" style="302"/>
    <col min="6619" max="6619" width="3.875" style="302" customWidth="1"/>
    <col min="6620" max="6620" width="13.25" style="302" customWidth="1"/>
    <col min="6621" max="6621" width="9.25" style="302" customWidth="1"/>
    <col min="6622" max="6622" width="4.25" style="302" customWidth="1"/>
    <col min="6623" max="6624" width="3.875" style="302" customWidth="1"/>
    <col min="6625" max="6625" width="9" style="302"/>
    <col min="6626" max="6631" width="4.875" style="302" customWidth="1"/>
    <col min="6632" max="6633" width="7" style="302" customWidth="1"/>
    <col min="6634" max="6634" width="9" style="302"/>
    <col min="6635" max="6636" width="7" style="302" customWidth="1"/>
    <col min="6637" max="6637" width="8.625" style="302" bestFit="1" customWidth="1"/>
    <col min="6638" max="6642" width="9" style="302"/>
    <col min="6643" max="6643" width="6.625" style="302" customWidth="1"/>
    <col min="6644" max="6644" width="12.25" style="302" customWidth="1"/>
    <col min="6645" max="6645" width="12.625" style="302" customWidth="1"/>
    <col min="6646" max="6874" width="9" style="302"/>
    <col min="6875" max="6875" width="3.875" style="302" customWidth="1"/>
    <col min="6876" max="6876" width="13.25" style="302" customWidth="1"/>
    <col min="6877" max="6877" width="9.25" style="302" customWidth="1"/>
    <col min="6878" max="6878" width="4.25" style="302" customWidth="1"/>
    <col min="6879" max="6880" width="3.875" style="302" customWidth="1"/>
    <col min="6881" max="6881" width="9" style="302"/>
    <col min="6882" max="6887" width="4.875" style="302" customWidth="1"/>
    <col min="6888" max="6889" width="7" style="302" customWidth="1"/>
    <col min="6890" max="6890" width="9" style="302"/>
    <col min="6891" max="6892" width="7" style="302" customWidth="1"/>
    <col min="6893" max="6893" width="8.625" style="302" bestFit="1" customWidth="1"/>
    <col min="6894" max="6898" width="9" style="302"/>
    <col min="6899" max="6899" width="6.625" style="302" customWidth="1"/>
    <col min="6900" max="6900" width="12.25" style="302" customWidth="1"/>
    <col min="6901" max="6901" width="12.625" style="302" customWidth="1"/>
    <col min="6902" max="7130" width="9" style="302"/>
    <col min="7131" max="7131" width="3.875" style="302" customWidth="1"/>
    <col min="7132" max="7132" width="13.25" style="302" customWidth="1"/>
    <col min="7133" max="7133" width="9.25" style="302" customWidth="1"/>
    <col min="7134" max="7134" width="4.25" style="302" customWidth="1"/>
    <col min="7135" max="7136" width="3.875" style="302" customWidth="1"/>
    <col min="7137" max="7137" width="9" style="302"/>
    <col min="7138" max="7143" width="4.875" style="302" customWidth="1"/>
    <col min="7144" max="7145" width="7" style="302" customWidth="1"/>
    <col min="7146" max="7146" width="9" style="302"/>
    <col min="7147" max="7148" width="7" style="302" customWidth="1"/>
    <col min="7149" max="7149" width="8.625" style="302" bestFit="1" customWidth="1"/>
    <col min="7150" max="7154" width="9" style="302"/>
    <col min="7155" max="7155" width="6.625" style="302" customWidth="1"/>
    <col min="7156" max="7156" width="12.25" style="302" customWidth="1"/>
    <col min="7157" max="7157" width="12.625" style="302" customWidth="1"/>
    <col min="7158" max="7386" width="9" style="302"/>
    <col min="7387" max="7387" width="3.875" style="302" customWidth="1"/>
    <col min="7388" max="7388" width="13.25" style="302" customWidth="1"/>
    <col min="7389" max="7389" width="9.25" style="302" customWidth="1"/>
    <col min="7390" max="7390" width="4.25" style="302" customWidth="1"/>
    <col min="7391" max="7392" width="3.875" style="302" customWidth="1"/>
    <col min="7393" max="7393" width="9" style="302"/>
    <col min="7394" max="7399" width="4.875" style="302" customWidth="1"/>
    <col min="7400" max="7401" width="7" style="302" customWidth="1"/>
    <col min="7402" max="7402" width="9" style="302"/>
    <col min="7403" max="7404" width="7" style="302" customWidth="1"/>
    <col min="7405" max="7405" width="8.625" style="302" bestFit="1" customWidth="1"/>
    <col min="7406" max="7410" width="9" style="302"/>
    <col min="7411" max="7411" width="6.625" style="302" customWidth="1"/>
    <col min="7412" max="7412" width="12.25" style="302" customWidth="1"/>
    <col min="7413" max="7413" width="12.625" style="302" customWidth="1"/>
    <col min="7414" max="7642" width="9" style="302"/>
    <col min="7643" max="7643" width="3.875" style="302" customWidth="1"/>
    <col min="7644" max="7644" width="13.25" style="302" customWidth="1"/>
    <col min="7645" max="7645" width="9.25" style="302" customWidth="1"/>
    <col min="7646" max="7646" width="4.25" style="302" customWidth="1"/>
    <col min="7647" max="7648" width="3.875" style="302" customWidth="1"/>
    <col min="7649" max="7649" width="9" style="302"/>
    <col min="7650" max="7655" width="4.875" style="302" customWidth="1"/>
    <col min="7656" max="7657" width="7" style="302" customWidth="1"/>
    <col min="7658" max="7658" width="9" style="302"/>
    <col min="7659" max="7660" width="7" style="302" customWidth="1"/>
    <col min="7661" max="7661" width="8.625" style="302" bestFit="1" customWidth="1"/>
    <col min="7662" max="7666" width="9" style="302"/>
    <col min="7667" max="7667" width="6.625" style="302" customWidth="1"/>
    <col min="7668" max="7668" width="12.25" style="302" customWidth="1"/>
    <col min="7669" max="7669" width="12.625" style="302" customWidth="1"/>
    <col min="7670" max="7898" width="9" style="302"/>
    <col min="7899" max="7899" width="3.875" style="302" customWidth="1"/>
    <col min="7900" max="7900" width="13.25" style="302" customWidth="1"/>
    <col min="7901" max="7901" width="9.25" style="302" customWidth="1"/>
    <col min="7902" max="7902" width="4.25" style="302" customWidth="1"/>
    <col min="7903" max="7904" width="3.875" style="302" customWidth="1"/>
    <col min="7905" max="7905" width="9" style="302"/>
    <col min="7906" max="7911" width="4.875" style="302" customWidth="1"/>
    <col min="7912" max="7913" width="7" style="302" customWidth="1"/>
    <col min="7914" max="7914" width="9" style="302"/>
    <col min="7915" max="7916" width="7" style="302" customWidth="1"/>
    <col min="7917" max="7917" width="8.625" style="302" bestFit="1" customWidth="1"/>
    <col min="7918" max="7922" width="9" style="302"/>
    <col min="7923" max="7923" width="6.625" style="302" customWidth="1"/>
    <col min="7924" max="7924" width="12.25" style="302" customWidth="1"/>
    <col min="7925" max="7925" width="12.625" style="302" customWidth="1"/>
    <col min="7926" max="8154" width="9" style="302"/>
    <col min="8155" max="8155" width="3.875" style="302" customWidth="1"/>
    <col min="8156" max="8156" width="13.25" style="302" customWidth="1"/>
    <col min="8157" max="8157" width="9.25" style="302" customWidth="1"/>
    <col min="8158" max="8158" width="4.25" style="302" customWidth="1"/>
    <col min="8159" max="8160" width="3.875" style="302" customWidth="1"/>
    <col min="8161" max="8161" width="9" style="302"/>
    <col min="8162" max="8167" width="4.875" style="302" customWidth="1"/>
    <col min="8168" max="8169" width="7" style="302" customWidth="1"/>
    <col min="8170" max="8170" width="9" style="302"/>
    <col min="8171" max="8172" width="7" style="302" customWidth="1"/>
    <col min="8173" max="8173" width="8.625" style="302" bestFit="1" customWidth="1"/>
    <col min="8174" max="8178" width="9" style="302"/>
    <col min="8179" max="8179" width="6.625" style="302" customWidth="1"/>
    <col min="8180" max="8180" width="12.25" style="302" customWidth="1"/>
    <col min="8181" max="8181" width="12.625" style="302" customWidth="1"/>
    <col min="8182" max="8410" width="9" style="302"/>
    <col min="8411" max="8411" width="3.875" style="302" customWidth="1"/>
    <col min="8412" max="8412" width="13.25" style="302" customWidth="1"/>
    <col min="8413" max="8413" width="9.25" style="302" customWidth="1"/>
    <col min="8414" max="8414" width="4.25" style="302" customWidth="1"/>
    <col min="8415" max="8416" width="3.875" style="302" customWidth="1"/>
    <col min="8417" max="8417" width="9" style="302"/>
    <col min="8418" max="8423" width="4.875" style="302" customWidth="1"/>
    <col min="8424" max="8425" width="7" style="302" customWidth="1"/>
    <col min="8426" max="8426" width="9" style="302"/>
    <col min="8427" max="8428" width="7" style="302" customWidth="1"/>
    <col min="8429" max="8429" width="8.625" style="302" bestFit="1" customWidth="1"/>
    <col min="8430" max="8434" width="9" style="302"/>
    <col min="8435" max="8435" width="6.625" style="302" customWidth="1"/>
    <col min="8436" max="8436" width="12.25" style="302" customWidth="1"/>
    <col min="8437" max="8437" width="12.625" style="302" customWidth="1"/>
    <col min="8438" max="8666" width="9" style="302"/>
    <col min="8667" max="8667" width="3.875" style="302" customWidth="1"/>
    <col min="8668" max="8668" width="13.25" style="302" customWidth="1"/>
    <col min="8669" max="8669" width="9.25" style="302" customWidth="1"/>
    <col min="8670" max="8670" width="4.25" style="302" customWidth="1"/>
    <col min="8671" max="8672" width="3.875" style="302" customWidth="1"/>
    <col min="8673" max="8673" width="9" style="302"/>
    <col min="8674" max="8679" width="4.875" style="302" customWidth="1"/>
    <col min="8680" max="8681" width="7" style="302" customWidth="1"/>
    <col min="8682" max="8682" width="9" style="302"/>
    <col min="8683" max="8684" width="7" style="302" customWidth="1"/>
    <col min="8685" max="8685" width="8.625" style="302" bestFit="1" customWidth="1"/>
    <col min="8686" max="8690" width="9" style="302"/>
    <col min="8691" max="8691" width="6.625" style="302" customWidth="1"/>
    <col min="8692" max="8692" width="12.25" style="302" customWidth="1"/>
    <col min="8693" max="8693" width="12.625" style="302" customWidth="1"/>
    <col min="8694" max="8922" width="9" style="302"/>
    <col min="8923" max="8923" width="3.875" style="302" customWidth="1"/>
    <col min="8924" max="8924" width="13.25" style="302" customWidth="1"/>
    <col min="8925" max="8925" width="9.25" style="302" customWidth="1"/>
    <col min="8926" max="8926" width="4.25" style="302" customWidth="1"/>
    <col min="8927" max="8928" width="3.875" style="302" customWidth="1"/>
    <col min="8929" max="8929" width="9" style="302"/>
    <col min="8930" max="8935" width="4.875" style="302" customWidth="1"/>
    <col min="8936" max="8937" width="7" style="302" customWidth="1"/>
    <col min="8938" max="8938" width="9" style="302"/>
    <col min="8939" max="8940" width="7" style="302" customWidth="1"/>
    <col min="8941" max="8941" width="8.625" style="302" bestFit="1" customWidth="1"/>
    <col min="8942" max="8946" width="9" style="302"/>
    <col min="8947" max="8947" width="6.625" style="302" customWidth="1"/>
    <col min="8948" max="8948" width="12.25" style="302" customWidth="1"/>
    <col min="8949" max="8949" width="12.625" style="302" customWidth="1"/>
    <col min="8950" max="9178" width="9" style="302"/>
    <col min="9179" max="9179" width="3.875" style="302" customWidth="1"/>
    <col min="9180" max="9180" width="13.25" style="302" customWidth="1"/>
    <col min="9181" max="9181" width="9.25" style="302" customWidth="1"/>
    <col min="9182" max="9182" width="4.25" style="302" customWidth="1"/>
    <col min="9183" max="9184" width="3.875" style="302" customWidth="1"/>
    <col min="9185" max="9185" width="9" style="302"/>
    <col min="9186" max="9191" width="4.875" style="302" customWidth="1"/>
    <col min="9192" max="9193" width="7" style="302" customWidth="1"/>
    <col min="9194" max="9194" width="9" style="302"/>
    <col min="9195" max="9196" width="7" style="302" customWidth="1"/>
    <col min="9197" max="9197" width="8.625" style="302" bestFit="1" customWidth="1"/>
    <col min="9198" max="9202" width="9" style="302"/>
    <col min="9203" max="9203" width="6.625" style="302" customWidth="1"/>
    <col min="9204" max="9204" width="12.25" style="302" customWidth="1"/>
    <col min="9205" max="9205" width="12.625" style="302" customWidth="1"/>
    <col min="9206" max="9434" width="9" style="302"/>
    <col min="9435" max="9435" width="3.875" style="302" customWidth="1"/>
    <col min="9436" max="9436" width="13.25" style="302" customWidth="1"/>
    <col min="9437" max="9437" width="9.25" style="302" customWidth="1"/>
    <col min="9438" max="9438" width="4.25" style="302" customWidth="1"/>
    <col min="9439" max="9440" width="3.875" style="302" customWidth="1"/>
    <col min="9441" max="9441" width="9" style="302"/>
    <col min="9442" max="9447" width="4.875" style="302" customWidth="1"/>
    <col min="9448" max="9449" width="7" style="302" customWidth="1"/>
    <col min="9450" max="9450" width="9" style="302"/>
    <col min="9451" max="9452" width="7" style="302" customWidth="1"/>
    <col min="9453" max="9453" width="8.625" style="302" bestFit="1" customWidth="1"/>
    <col min="9454" max="9458" width="9" style="302"/>
    <col min="9459" max="9459" width="6.625" style="302" customWidth="1"/>
    <col min="9460" max="9460" width="12.25" style="302" customWidth="1"/>
    <col min="9461" max="9461" width="12.625" style="302" customWidth="1"/>
    <col min="9462" max="9690" width="9" style="302"/>
    <col min="9691" max="9691" width="3.875" style="302" customWidth="1"/>
    <col min="9692" max="9692" width="13.25" style="302" customWidth="1"/>
    <col min="9693" max="9693" width="9.25" style="302" customWidth="1"/>
    <col min="9694" max="9694" width="4.25" style="302" customWidth="1"/>
    <col min="9695" max="9696" width="3.875" style="302" customWidth="1"/>
    <col min="9697" max="9697" width="9" style="302"/>
    <col min="9698" max="9703" width="4.875" style="302" customWidth="1"/>
    <col min="9704" max="9705" width="7" style="302" customWidth="1"/>
    <col min="9706" max="9706" width="9" style="302"/>
    <col min="9707" max="9708" width="7" style="302" customWidth="1"/>
    <col min="9709" max="9709" width="8.625" style="302" bestFit="1" customWidth="1"/>
    <col min="9710" max="9714" width="9" style="302"/>
    <col min="9715" max="9715" width="6.625" style="302" customWidth="1"/>
    <col min="9716" max="9716" width="12.25" style="302" customWidth="1"/>
    <col min="9717" max="9717" width="12.625" style="302" customWidth="1"/>
    <col min="9718" max="9946" width="9" style="302"/>
    <col min="9947" max="9947" width="3.875" style="302" customWidth="1"/>
    <col min="9948" max="9948" width="13.25" style="302" customWidth="1"/>
    <col min="9949" max="9949" width="9.25" style="302" customWidth="1"/>
    <col min="9950" max="9950" width="4.25" style="302" customWidth="1"/>
    <col min="9951" max="9952" width="3.875" style="302" customWidth="1"/>
    <col min="9953" max="9953" width="9" style="302"/>
    <col min="9954" max="9959" width="4.875" style="302" customWidth="1"/>
    <col min="9960" max="9961" width="7" style="302" customWidth="1"/>
    <col min="9962" max="9962" width="9" style="302"/>
    <col min="9963" max="9964" width="7" style="302" customWidth="1"/>
    <col min="9965" max="9965" width="8.625" style="302" bestFit="1" customWidth="1"/>
    <col min="9966" max="9970" width="9" style="302"/>
    <col min="9971" max="9971" width="6.625" style="302" customWidth="1"/>
    <col min="9972" max="9972" width="12.25" style="302" customWidth="1"/>
    <col min="9973" max="9973" width="12.625" style="302" customWidth="1"/>
    <col min="9974" max="10202" width="9" style="302"/>
    <col min="10203" max="10203" width="3.875" style="302" customWidth="1"/>
    <col min="10204" max="10204" width="13.25" style="302" customWidth="1"/>
    <col min="10205" max="10205" width="9.25" style="302" customWidth="1"/>
    <col min="10206" max="10206" width="4.25" style="302" customWidth="1"/>
    <col min="10207" max="10208" width="3.875" style="302" customWidth="1"/>
    <col min="10209" max="10209" width="9" style="302"/>
    <col min="10210" max="10215" width="4.875" style="302" customWidth="1"/>
    <col min="10216" max="10217" width="7" style="302" customWidth="1"/>
    <col min="10218" max="10218" width="9" style="302"/>
    <col min="10219" max="10220" width="7" style="302" customWidth="1"/>
    <col min="10221" max="10221" width="8.625" style="302" bestFit="1" customWidth="1"/>
    <col min="10222" max="10226" width="9" style="302"/>
    <col min="10227" max="10227" width="6.625" style="302" customWidth="1"/>
    <col min="10228" max="10228" width="12.25" style="302" customWidth="1"/>
    <col min="10229" max="10229" width="12.625" style="302" customWidth="1"/>
    <col min="10230" max="10458" width="9" style="302"/>
    <col min="10459" max="10459" width="3.875" style="302" customWidth="1"/>
    <col min="10460" max="10460" width="13.25" style="302" customWidth="1"/>
    <col min="10461" max="10461" width="9.25" style="302" customWidth="1"/>
    <col min="10462" max="10462" width="4.25" style="302" customWidth="1"/>
    <col min="10463" max="10464" width="3.875" style="302" customWidth="1"/>
    <col min="10465" max="10465" width="9" style="302"/>
    <col min="10466" max="10471" width="4.875" style="302" customWidth="1"/>
    <col min="10472" max="10473" width="7" style="302" customWidth="1"/>
    <col min="10474" max="10474" width="9" style="302"/>
    <col min="10475" max="10476" width="7" style="302" customWidth="1"/>
    <col min="10477" max="10477" width="8.625" style="302" bestFit="1" customWidth="1"/>
    <col min="10478" max="10482" width="9" style="302"/>
    <col min="10483" max="10483" width="6.625" style="302" customWidth="1"/>
    <col min="10484" max="10484" width="12.25" style="302" customWidth="1"/>
    <col min="10485" max="10485" width="12.625" style="302" customWidth="1"/>
    <col min="10486" max="10714" width="9" style="302"/>
    <col min="10715" max="10715" width="3.875" style="302" customWidth="1"/>
    <col min="10716" max="10716" width="13.25" style="302" customWidth="1"/>
    <col min="10717" max="10717" width="9.25" style="302" customWidth="1"/>
    <col min="10718" max="10718" width="4.25" style="302" customWidth="1"/>
    <col min="10719" max="10720" width="3.875" style="302" customWidth="1"/>
    <col min="10721" max="10721" width="9" style="302"/>
    <col min="10722" max="10727" width="4.875" style="302" customWidth="1"/>
    <col min="10728" max="10729" width="7" style="302" customWidth="1"/>
    <col min="10730" max="10730" width="9" style="302"/>
    <col min="10731" max="10732" width="7" style="302" customWidth="1"/>
    <col min="10733" max="10733" width="8.625" style="302" bestFit="1" customWidth="1"/>
    <col min="10734" max="10738" width="9" style="302"/>
    <col min="10739" max="10739" width="6.625" style="302" customWidth="1"/>
    <col min="10740" max="10740" width="12.25" style="302" customWidth="1"/>
    <col min="10741" max="10741" width="12.625" style="302" customWidth="1"/>
    <col min="10742" max="10970" width="9" style="302"/>
    <col min="10971" max="10971" width="3.875" style="302" customWidth="1"/>
    <col min="10972" max="10972" width="13.25" style="302" customWidth="1"/>
    <col min="10973" max="10973" width="9.25" style="302" customWidth="1"/>
    <col min="10974" max="10974" width="4.25" style="302" customWidth="1"/>
    <col min="10975" max="10976" width="3.875" style="302" customWidth="1"/>
    <col min="10977" max="10977" width="9" style="302"/>
    <col min="10978" max="10983" width="4.875" style="302" customWidth="1"/>
    <col min="10984" max="10985" width="7" style="302" customWidth="1"/>
    <col min="10986" max="10986" width="9" style="302"/>
    <col min="10987" max="10988" width="7" style="302" customWidth="1"/>
    <col min="10989" max="10989" width="8.625" style="302" bestFit="1" customWidth="1"/>
    <col min="10990" max="10994" width="9" style="302"/>
    <col min="10995" max="10995" width="6.625" style="302" customWidth="1"/>
    <col min="10996" max="10996" width="12.25" style="302" customWidth="1"/>
    <col min="10997" max="10997" width="12.625" style="302" customWidth="1"/>
    <col min="10998" max="11226" width="9" style="302"/>
    <col min="11227" max="11227" width="3.875" style="302" customWidth="1"/>
    <col min="11228" max="11228" width="13.25" style="302" customWidth="1"/>
    <col min="11229" max="11229" width="9.25" style="302" customWidth="1"/>
    <col min="11230" max="11230" width="4.25" style="302" customWidth="1"/>
    <col min="11231" max="11232" width="3.875" style="302" customWidth="1"/>
    <col min="11233" max="11233" width="9" style="302"/>
    <col min="11234" max="11239" width="4.875" style="302" customWidth="1"/>
    <col min="11240" max="11241" width="7" style="302" customWidth="1"/>
    <col min="11242" max="11242" width="9" style="302"/>
    <col min="11243" max="11244" width="7" style="302" customWidth="1"/>
    <col min="11245" max="11245" width="8.625" style="302" bestFit="1" customWidth="1"/>
    <col min="11246" max="11250" width="9" style="302"/>
    <col min="11251" max="11251" width="6.625" style="302" customWidth="1"/>
    <col min="11252" max="11252" width="12.25" style="302" customWidth="1"/>
    <col min="11253" max="11253" width="12.625" style="302" customWidth="1"/>
    <col min="11254" max="11482" width="9" style="302"/>
    <col min="11483" max="11483" width="3.875" style="302" customWidth="1"/>
    <col min="11484" max="11484" width="13.25" style="302" customWidth="1"/>
    <col min="11485" max="11485" width="9.25" style="302" customWidth="1"/>
    <col min="11486" max="11486" width="4.25" style="302" customWidth="1"/>
    <col min="11487" max="11488" width="3.875" style="302" customWidth="1"/>
    <col min="11489" max="11489" width="9" style="302"/>
    <col min="11490" max="11495" width="4.875" style="302" customWidth="1"/>
    <col min="11496" max="11497" width="7" style="302" customWidth="1"/>
    <col min="11498" max="11498" width="9" style="302"/>
    <col min="11499" max="11500" width="7" style="302" customWidth="1"/>
    <col min="11501" max="11501" width="8.625" style="302" bestFit="1" customWidth="1"/>
    <col min="11502" max="11506" width="9" style="302"/>
    <col min="11507" max="11507" width="6.625" style="302" customWidth="1"/>
    <col min="11508" max="11508" width="12.25" style="302" customWidth="1"/>
    <col min="11509" max="11509" width="12.625" style="302" customWidth="1"/>
    <col min="11510" max="11738" width="9" style="302"/>
    <col min="11739" max="11739" width="3.875" style="302" customWidth="1"/>
    <col min="11740" max="11740" width="13.25" style="302" customWidth="1"/>
    <col min="11741" max="11741" width="9.25" style="302" customWidth="1"/>
    <col min="11742" max="11742" width="4.25" style="302" customWidth="1"/>
    <col min="11743" max="11744" width="3.875" style="302" customWidth="1"/>
    <col min="11745" max="11745" width="9" style="302"/>
    <col min="11746" max="11751" width="4.875" style="302" customWidth="1"/>
    <col min="11752" max="11753" width="7" style="302" customWidth="1"/>
    <col min="11754" max="11754" width="9" style="302"/>
    <col min="11755" max="11756" width="7" style="302" customWidth="1"/>
    <col min="11757" max="11757" width="8.625" style="302" bestFit="1" customWidth="1"/>
    <col min="11758" max="11762" width="9" style="302"/>
    <col min="11763" max="11763" width="6.625" style="302" customWidth="1"/>
    <col min="11764" max="11764" width="12.25" style="302" customWidth="1"/>
    <col min="11765" max="11765" width="12.625" style="302" customWidth="1"/>
    <col min="11766" max="11994" width="9" style="302"/>
    <col min="11995" max="11995" width="3.875" style="302" customWidth="1"/>
    <col min="11996" max="11996" width="13.25" style="302" customWidth="1"/>
    <col min="11997" max="11997" width="9.25" style="302" customWidth="1"/>
    <col min="11998" max="11998" width="4.25" style="302" customWidth="1"/>
    <col min="11999" max="12000" width="3.875" style="302" customWidth="1"/>
    <col min="12001" max="12001" width="9" style="302"/>
    <col min="12002" max="12007" width="4.875" style="302" customWidth="1"/>
    <col min="12008" max="12009" width="7" style="302" customWidth="1"/>
    <col min="12010" max="12010" width="9" style="302"/>
    <col min="12011" max="12012" width="7" style="302" customWidth="1"/>
    <col min="12013" max="12013" width="8.625" style="302" bestFit="1" customWidth="1"/>
    <col min="12014" max="12018" width="9" style="302"/>
    <col min="12019" max="12019" width="6.625" style="302" customWidth="1"/>
    <col min="12020" max="12020" width="12.25" style="302" customWidth="1"/>
    <col min="12021" max="12021" width="12.625" style="302" customWidth="1"/>
    <col min="12022" max="12250" width="9" style="302"/>
    <col min="12251" max="12251" width="3.875" style="302" customWidth="1"/>
    <col min="12252" max="12252" width="13.25" style="302" customWidth="1"/>
    <col min="12253" max="12253" width="9.25" style="302" customWidth="1"/>
    <col min="12254" max="12254" width="4.25" style="302" customWidth="1"/>
    <col min="12255" max="12256" width="3.875" style="302" customWidth="1"/>
    <col min="12257" max="12257" width="9" style="302"/>
    <col min="12258" max="12263" width="4.875" style="302" customWidth="1"/>
    <col min="12264" max="12265" width="7" style="302" customWidth="1"/>
    <col min="12266" max="12266" width="9" style="302"/>
    <col min="12267" max="12268" width="7" style="302" customWidth="1"/>
    <col min="12269" max="12269" width="8.625" style="302" bestFit="1" customWidth="1"/>
    <col min="12270" max="12274" width="9" style="302"/>
    <col min="12275" max="12275" width="6.625" style="302" customWidth="1"/>
    <col min="12276" max="12276" width="12.25" style="302" customWidth="1"/>
    <col min="12277" max="12277" width="12.625" style="302" customWidth="1"/>
    <col min="12278" max="12506" width="9" style="302"/>
    <col min="12507" max="12507" width="3.875" style="302" customWidth="1"/>
    <col min="12508" max="12508" width="13.25" style="302" customWidth="1"/>
    <col min="12509" max="12509" width="9.25" style="302" customWidth="1"/>
    <col min="12510" max="12510" width="4.25" style="302" customWidth="1"/>
    <col min="12511" max="12512" width="3.875" style="302" customWidth="1"/>
    <col min="12513" max="12513" width="9" style="302"/>
    <col min="12514" max="12519" width="4.875" style="302" customWidth="1"/>
    <col min="12520" max="12521" width="7" style="302" customWidth="1"/>
    <col min="12522" max="12522" width="9" style="302"/>
    <col min="12523" max="12524" width="7" style="302" customWidth="1"/>
    <col min="12525" max="12525" width="8.625" style="302" bestFit="1" customWidth="1"/>
    <col min="12526" max="12530" width="9" style="302"/>
    <col min="12531" max="12531" width="6.625" style="302" customWidth="1"/>
    <col min="12532" max="12532" width="12.25" style="302" customWidth="1"/>
    <col min="12533" max="12533" width="12.625" style="302" customWidth="1"/>
    <col min="12534" max="12762" width="9" style="302"/>
    <col min="12763" max="12763" width="3.875" style="302" customWidth="1"/>
    <col min="12764" max="12764" width="13.25" style="302" customWidth="1"/>
    <col min="12765" max="12765" width="9.25" style="302" customWidth="1"/>
    <col min="12766" max="12766" width="4.25" style="302" customWidth="1"/>
    <col min="12767" max="12768" width="3.875" style="302" customWidth="1"/>
    <col min="12769" max="12769" width="9" style="302"/>
    <col min="12770" max="12775" width="4.875" style="302" customWidth="1"/>
    <col min="12776" max="12777" width="7" style="302" customWidth="1"/>
    <col min="12778" max="12778" width="9" style="302"/>
    <col min="12779" max="12780" width="7" style="302" customWidth="1"/>
    <col min="12781" max="12781" width="8.625" style="302" bestFit="1" customWidth="1"/>
    <col min="12782" max="12786" width="9" style="302"/>
    <col min="12787" max="12787" width="6.625" style="302" customWidth="1"/>
    <col min="12788" max="12788" width="12.25" style="302" customWidth="1"/>
    <col min="12789" max="12789" width="12.625" style="302" customWidth="1"/>
    <col min="12790" max="13018" width="9" style="302"/>
    <col min="13019" max="13019" width="3.875" style="302" customWidth="1"/>
    <col min="13020" max="13020" width="13.25" style="302" customWidth="1"/>
    <col min="13021" max="13021" width="9.25" style="302" customWidth="1"/>
    <col min="13022" max="13022" width="4.25" style="302" customWidth="1"/>
    <col min="13023" max="13024" width="3.875" style="302" customWidth="1"/>
    <col min="13025" max="13025" width="9" style="302"/>
    <col min="13026" max="13031" width="4.875" style="302" customWidth="1"/>
    <col min="13032" max="13033" width="7" style="302" customWidth="1"/>
    <col min="13034" max="13034" width="9" style="302"/>
    <col min="13035" max="13036" width="7" style="302" customWidth="1"/>
    <col min="13037" max="13037" width="8.625" style="302" bestFit="1" customWidth="1"/>
    <col min="13038" max="13042" width="9" style="302"/>
    <col min="13043" max="13043" width="6.625" style="302" customWidth="1"/>
    <col min="13044" max="13044" width="12.25" style="302" customWidth="1"/>
    <col min="13045" max="13045" width="12.625" style="302" customWidth="1"/>
    <col min="13046" max="13274" width="9" style="302"/>
    <col min="13275" max="13275" width="3.875" style="302" customWidth="1"/>
    <col min="13276" max="13276" width="13.25" style="302" customWidth="1"/>
    <col min="13277" max="13277" width="9.25" style="302" customWidth="1"/>
    <col min="13278" max="13278" width="4.25" style="302" customWidth="1"/>
    <col min="13279" max="13280" width="3.875" style="302" customWidth="1"/>
    <col min="13281" max="13281" width="9" style="302"/>
    <col min="13282" max="13287" width="4.875" style="302" customWidth="1"/>
    <col min="13288" max="13289" width="7" style="302" customWidth="1"/>
    <col min="13290" max="13290" width="9" style="302"/>
    <col min="13291" max="13292" width="7" style="302" customWidth="1"/>
    <col min="13293" max="13293" width="8.625" style="302" bestFit="1" customWidth="1"/>
    <col min="13294" max="13298" width="9" style="302"/>
    <col min="13299" max="13299" width="6.625" style="302" customWidth="1"/>
    <col min="13300" max="13300" width="12.25" style="302" customWidth="1"/>
    <col min="13301" max="13301" width="12.625" style="302" customWidth="1"/>
    <col min="13302" max="13530" width="9" style="302"/>
    <col min="13531" max="13531" width="3.875" style="302" customWidth="1"/>
    <col min="13532" max="13532" width="13.25" style="302" customWidth="1"/>
    <col min="13533" max="13533" width="9.25" style="302" customWidth="1"/>
    <col min="13534" max="13534" width="4.25" style="302" customWidth="1"/>
    <col min="13535" max="13536" width="3.875" style="302" customWidth="1"/>
    <col min="13537" max="13537" width="9" style="302"/>
    <col min="13538" max="13543" width="4.875" style="302" customWidth="1"/>
    <col min="13544" max="13545" width="7" style="302" customWidth="1"/>
    <col min="13546" max="13546" width="9" style="302"/>
    <col min="13547" max="13548" width="7" style="302" customWidth="1"/>
    <col min="13549" max="13549" width="8.625" style="302" bestFit="1" customWidth="1"/>
    <col min="13550" max="13554" width="9" style="302"/>
    <col min="13555" max="13555" width="6.625" style="302" customWidth="1"/>
    <col min="13556" max="13556" width="12.25" style="302" customWidth="1"/>
    <col min="13557" max="13557" width="12.625" style="302" customWidth="1"/>
    <col min="13558" max="13786" width="9" style="302"/>
    <col min="13787" max="13787" width="3.875" style="302" customWidth="1"/>
    <col min="13788" max="13788" width="13.25" style="302" customWidth="1"/>
    <col min="13789" max="13789" width="9.25" style="302" customWidth="1"/>
    <col min="13790" max="13790" width="4.25" style="302" customWidth="1"/>
    <col min="13791" max="13792" width="3.875" style="302" customWidth="1"/>
    <col min="13793" max="13793" width="9" style="302"/>
    <col min="13794" max="13799" width="4.875" style="302" customWidth="1"/>
    <col min="13800" max="13801" width="7" style="302" customWidth="1"/>
    <col min="13802" max="13802" width="9" style="302"/>
    <col min="13803" max="13804" width="7" style="302" customWidth="1"/>
    <col min="13805" max="13805" width="8.625" style="302" bestFit="1" customWidth="1"/>
    <col min="13806" max="13810" width="9" style="302"/>
    <col min="13811" max="13811" width="6.625" style="302" customWidth="1"/>
    <col min="13812" max="13812" width="12.25" style="302" customWidth="1"/>
    <col min="13813" max="13813" width="12.625" style="302" customWidth="1"/>
    <col min="13814" max="14042" width="9" style="302"/>
    <col min="14043" max="14043" width="3.875" style="302" customWidth="1"/>
    <col min="14044" max="14044" width="13.25" style="302" customWidth="1"/>
    <col min="14045" max="14045" width="9.25" style="302" customWidth="1"/>
    <col min="14046" max="14046" width="4.25" style="302" customWidth="1"/>
    <col min="14047" max="14048" width="3.875" style="302" customWidth="1"/>
    <col min="14049" max="14049" width="9" style="302"/>
    <col min="14050" max="14055" width="4.875" style="302" customWidth="1"/>
    <col min="14056" max="14057" width="7" style="302" customWidth="1"/>
    <col min="14058" max="14058" width="9" style="302"/>
    <col min="14059" max="14060" width="7" style="302" customWidth="1"/>
    <col min="14061" max="14061" width="8.625" style="302" bestFit="1" customWidth="1"/>
    <col min="14062" max="14066" width="9" style="302"/>
    <col min="14067" max="14067" width="6.625" style="302" customWidth="1"/>
    <col min="14068" max="14068" width="12.25" style="302" customWidth="1"/>
    <col min="14069" max="14069" width="12.625" style="302" customWidth="1"/>
    <col min="14070" max="14298" width="9" style="302"/>
    <col min="14299" max="14299" width="3.875" style="302" customWidth="1"/>
    <col min="14300" max="14300" width="13.25" style="302" customWidth="1"/>
    <col min="14301" max="14301" width="9.25" style="302" customWidth="1"/>
    <col min="14302" max="14302" width="4.25" style="302" customWidth="1"/>
    <col min="14303" max="14304" width="3.875" style="302" customWidth="1"/>
    <col min="14305" max="14305" width="9" style="302"/>
    <col min="14306" max="14311" width="4.875" style="302" customWidth="1"/>
    <col min="14312" max="14313" width="7" style="302" customWidth="1"/>
    <col min="14314" max="14314" width="9" style="302"/>
    <col min="14315" max="14316" width="7" style="302" customWidth="1"/>
    <col min="14317" max="14317" width="8.625" style="302" bestFit="1" customWidth="1"/>
    <col min="14318" max="14322" width="9" style="302"/>
    <col min="14323" max="14323" width="6.625" style="302" customWidth="1"/>
    <col min="14324" max="14324" width="12.25" style="302" customWidth="1"/>
    <col min="14325" max="14325" width="12.625" style="302" customWidth="1"/>
    <col min="14326" max="14554" width="9" style="302"/>
    <col min="14555" max="14555" width="3.875" style="302" customWidth="1"/>
    <col min="14556" max="14556" width="13.25" style="302" customWidth="1"/>
    <col min="14557" max="14557" width="9.25" style="302" customWidth="1"/>
    <col min="14558" max="14558" width="4.25" style="302" customWidth="1"/>
    <col min="14559" max="14560" width="3.875" style="302" customWidth="1"/>
    <col min="14561" max="14561" width="9" style="302"/>
    <col min="14562" max="14567" width="4.875" style="302" customWidth="1"/>
    <col min="14568" max="14569" width="7" style="302" customWidth="1"/>
    <col min="14570" max="14570" width="9" style="302"/>
    <col min="14571" max="14572" width="7" style="302" customWidth="1"/>
    <col min="14573" max="14573" width="8.625" style="302" bestFit="1" customWidth="1"/>
    <col min="14574" max="14578" width="9" style="302"/>
    <col min="14579" max="14579" width="6.625" style="302" customWidth="1"/>
    <col min="14580" max="14580" width="12.25" style="302" customWidth="1"/>
    <col min="14581" max="14581" width="12.625" style="302" customWidth="1"/>
    <col min="14582" max="14810" width="9" style="302"/>
    <col min="14811" max="14811" width="3.875" style="302" customWidth="1"/>
    <col min="14812" max="14812" width="13.25" style="302" customWidth="1"/>
    <col min="14813" max="14813" width="9.25" style="302" customWidth="1"/>
    <col min="14814" max="14814" width="4.25" style="302" customWidth="1"/>
    <col min="14815" max="14816" width="3.875" style="302" customWidth="1"/>
    <col min="14817" max="14817" width="9" style="302"/>
    <col min="14818" max="14823" width="4.875" style="302" customWidth="1"/>
    <col min="14824" max="14825" width="7" style="302" customWidth="1"/>
    <col min="14826" max="14826" width="9" style="302"/>
    <col min="14827" max="14828" width="7" style="302" customWidth="1"/>
    <col min="14829" max="14829" width="8.625" style="302" bestFit="1" customWidth="1"/>
    <col min="14830" max="14834" width="9" style="302"/>
    <col min="14835" max="14835" width="6.625" style="302" customWidth="1"/>
    <col min="14836" max="14836" width="12.25" style="302" customWidth="1"/>
    <col min="14837" max="14837" width="12.625" style="302" customWidth="1"/>
    <col min="14838" max="15066" width="9" style="302"/>
    <col min="15067" max="15067" width="3.875" style="302" customWidth="1"/>
    <col min="15068" max="15068" width="13.25" style="302" customWidth="1"/>
    <col min="15069" max="15069" width="9.25" style="302" customWidth="1"/>
    <col min="15070" max="15070" width="4.25" style="302" customWidth="1"/>
    <col min="15071" max="15072" width="3.875" style="302" customWidth="1"/>
    <col min="15073" max="15073" width="9" style="302"/>
    <col min="15074" max="15079" width="4.875" style="302" customWidth="1"/>
    <col min="15080" max="15081" width="7" style="302" customWidth="1"/>
    <col min="15082" max="15082" width="9" style="302"/>
    <col min="15083" max="15084" width="7" style="302" customWidth="1"/>
    <col min="15085" max="15085" width="8.625" style="302" bestFit="1" customWidth="1"/>
    <col min="15086" max="15090" width="9" style="302"/>
    <col min="15091" max="15091" width="6.625" style="302" customWidth="1"/>
    <col min="15092" max="15092" width="12.25" style="302" customWidth="1"/>
    <col min="15093" max="15093" width="12.625" style="302" customWidth="1"/>
    <col min="15094" max="15322" width="9" style="302"/>
    <col min="15323" max="15323" width="3.875" style="302" customWidth="1"/>
    <col min="15324" max="15324" width="13.25" style="302" customWidth="1"/>
    <col min="15325" max="15325" width="9.25" style="302" customWidth="1"/>
    <col min="15326" max="15326" width="4.25" style="302" customWidth="1"/>
    <col min="15327" max="15328" width="3.875" style="302" customWidth="1"/>
    <col min="15329" max="15329" width="9" style="302"/>
    <col min="15330" max="15335" width="4.875" style="302" customWidth="1"/>
    <col min="15336" max="15337" width="7" style="302" customWidth="1"/>
    <col min="15338" max="15338" width="9" style="302"/>
    <col min="15339" max="15340" width="7" style="302" customWidth="1"/>
    <col min="15341" max="15341" width="8.625" style="302" bestFit="1" customWidth="1"/>
    <col min="15342" max="15346" width="9" style="302"/>
    <col min="15347" max="15347" width="6.625" style="302" customWidth="1"/>
    <col min="15348" max="15348" width="12.25" style="302" customWidth="1"/>
    <col min="15349" max="15349" width="12.625" style="302" customWidth="1"/>
    <col min="15350" max="15578" width="9" style="302"/>
    <col min="15579" max="15579" width="3.875" style="302" customWidth="1"/>
    <col min="15580" max="15580" width="13.25" style="302" customWidth="1"/>
    <col min="15581" max="15581" width="9.25" style="302" customWidth="1"/>
    <col min="15582" max="15582" width="4.25" style="302" customWidth="1"/>
    <col min="15583" max="15584" width="3.875" style="302" customWidth="1"/>
    <col min="15585" max="15585" width="9" style="302"/>
    <col min="15586" max="15591" width="4.875" style="302" customWidth="1"/>
    <col min="15592" max="15593" width="7" style="302" customWidth="1"/>
    <col min="15594" max="15594" width="9" style="302"/>
    <col min="15595" max="15596" width="7" style="302" customWidth="1"/>
    <col min="15597" max="15597" width="8.625" style="302" bestFit="1" customWidth="1"/>
    <col min="15598" max="15602" width="9" style="302"/>
    <col min="15603" max="15603" width="6.625" style="302" customWidth="1"/>
    <col min="15604" max="15604" width="12.25" style="302" customWidth="1"/>
    <col min="15605" max="15605" width="12.625" style="302" customWidth="1"/>
    <col min="15606" max="15834" width="9" style="302"/>
    <col min="15835" max="15835" width="3.875" style="302" customWidth="1"/>
    <col min="15836" max="15836" width="13.25" style="302" customWidth="1"/>
    <col min="15837" max="15837" width="9.25" style="302" customWidth="1"/>
    <col min="15838" max="15838" width="4.25" style="302" customWidth="1"/>
    <col min="15839" max="15840" width="3.875" style="302" customWidth="1"/>
    <col min="15841" max="15841" width="9" style="302"/>
    <col min="15842" max="15847" width="4.875" style="302" customWidth="1"/>
    <col min="15848" max="15849" width="7" style="302" customWidth="1"/>
    <col min="15850" max="15850" width="9" style="302"/>
    <col min="15851" max="15852" width="7" style="302" customWidth="1"/>
    <col min="15853" max="15853" width="8.625" style="302" bestFit="1" customWidth="1"/>
    <col min="15854" max="15858" width="9" style="302"/>
    <col min="15859" max="15859" width="6.625" style="302" customWidth="1"/>
    <col min="15860" max="15860" width="12.25" style="302" customWidth="1"/>
    <col min="15861" max="15861" width="12.625" style="302" customWidth="1"/>
    <col min="15862" max="16090" width="9" style="302"/>
    <col min="16091" max="16091" width="3.875" style="302" customWidth="1"/>
    <col min="16092" max="16092" width="13.25" style="302" customWidth="1"/>
    <col min="16093" max="16093" width="9.25" style="302" customWidth="1"/>
    <col min="16094" max="16094" width="4.25" style="302" customWidth="1"/>
    <col min="16095" max="16096" width="3.875" style="302" customWidth="1"/>
    <col min="16097" max="16097" width="9" style="302"/>
    <col min="16098" max="16103" width="4.875" style="302" customWidth="1"/>
    <col min="16104" max="16105" width="7" style="302" customWidth="1"/>
    <col min="16106" max="16106" width="9" style="302"/>
    <col min="16107" max="16108" width="7" style="302" customWidth="1"/>
    <col min="16109" max="16109" width="8.625" style="302" bestFit="1" customWidth="1"/>
    <col min="16110" max="16114" width="9" style="302"/>
    <col min="16115" max="16115" width="6.625" style="302" customWidth="1"/>
    <col min="16116" max="16116" width="12.25" style="302" customWidth="1"/>
    <col min="16117" max="16117" width="12.625" style="302" customWidth="1"/>
    <col min="16118" max="16384" width="9" style="302"/>
  </cols>
  <sheetData>
    <row r="1" spans="1:8" x14ac:dyDescent="0.55000000000000004">
      <c r="A1" s="419" t="s">
        <v>745</v>
      </c>
      <c r="B1" s="419"/>
      <c r="C1" s="419"/>
      <c r="D1" s="419"/>
      <c r="E1" s="419"/>
      <c r="F1" s="419"/>
      <c r="G1" s="419"/>
    </row>
    <row r="2" spans="1:8" x14ac:dyDescent="0.55000000000000004">
      <c r="A2" s="420" t="s">
        <v>746</v>
      </c>
      <c r="B2" s="420"/>
      <c r="C2" s="420"/>
      <c r="D2" s="420"/>
      <c r="E2" s="420"/>
      <c r="F2" s="420"/>
      <c r="G2" s="420"/>
    </row>
    <row r="3" spans="1:8" s="307" customFormat="1" ht="58.5" customHeight="1" x14ac:dyDescent="0.2">
      <c r="A3" s="421" t="s">
        <v>114</v>
      </c>
      <c r="B3" s="421" t="s">
        <v>481</v>
      </c>
      <c r="C3" s="421"/>
      <c r="D3" s="412" t="s">
        <v>744</v>
      </c>
      <c r="E3" s="412" t="s">
        <v>483</v>
      </c>
      <c r="F3" s="422" t="s">
        <v>482</v>
      </c>
      <c r="G3" s="423" t="s">
        <v>742</v>
      </c>
      <c r="H3" s="309"/>
    </row>
    <row r="4" spans="1:8" s="307" customFormat="1" x14ac:dyDescent="0.2">
      <c r="A4" s="421"/>
      <c r="B4" s="421"/>
      <c r="C4" s="421"/>
      <c r="D4" s="413"/>
      <c r="E4" s="413"/>
      <c r="F4" s="421"/>
      <c r="G4" s="424"/>
      <c r="H4" s="309"/>
    </row>
    <row r="5" spans="1:8" s="307" customFormat="1" x14ac:dyDescent="0.2">
      <c r="A5" s="329"/>
      <c r="B5" s="372" t="s">
        <v>909</v>
      </c>
      <c r="C5" s="329"/>
      <c r="D5" s="329"/>
      <c r="E5" s="329"/>
      <c r="F5" s="329"/>
      <c r="G5" s="373"/>
      <c r="H5" s="329"/>
    </row>
    <row r="6" spans="1:8" s="303" customFormat="1" x14ac:dyDescent="0.55000000000000004">
      <c r="A6" s="324">
        <v>1</v>
      </c>
      <c r="B6" s="326" t="s">
        <v>498</v>
      </c>
      <c r="C6" s="325" t="s">
        <v>500</v>
      </c>
      <c r="D6" s="326" t="s">
        <v>118</v>
      </c>
      <c r="E6" s="327" t="s">
        <v>499</v>
      </c>
      <c r="F6" s="327">
        <v>712001101001</v>
      </c>
      <c r="G6" s="328">
        <v>1</v>
      </c>
      <c r="H6" s="326"/>
    </row>
    <row r="7" spans="1:8" s="303" customFormat="1" x14ac:dyDescent="0.55000000000000004">
      <c r="A7" s="429" t="s">
        <v>62</v>
      </c>
      <c r="B7" s="429"/>
      <c r="C7" s="429"/>
      <c r="D7" s="429"/>
      <c r="E7" s="429"/>
      <c r="F7" s="429"/>
      <c r="G7" s="328">
        <f>SUM(G6)</f>
        <v>1</v>
      </c>
      <c r="H7" s="326"/>
    </row>
    <row r="8" spans="1:8" s="303" customFormat="1" x14ac:dyDescent="0.55000000000000004">
      <c r="A8" s="426" t="s">
        <v>106</v>
      </c>
      <c r="B8" s="426"/>
      <c r="C8" s="426"/>
      <c r="D8" s="426"/>
      <c r="E8" s="426"/>
      <c r="F8" s="426"/>
      <c r="G8" s="426"/>
      <c r="H8" s="426"/>
    </row>
    <row r="9" spans="1:8" s="303" customFormat="1" x14ac:dyDescent="0.55000000000000004">
      <c r="A9" s="330"/>
      <c r="B9" s="331" t="s">
        <v>902</v>
      </c>
      <c r="C9" s="332"/>
      <c r="D9" s="333"/>
      <c r="E9" s="334"/>
      <c r="F9" s="334"/>
      <c r="G9" s="335"/>
      <c r="H9" s="333"/>
    </row>
    <row r="10" spans="1:8" s="303" customFormat="1" x14ac:dyDescent="0.55000000000000004">
      <c r="A10" s="330">
        <v>2</v>
      </c>
      <c r="B10" s="333" t="s">
        <v>475</v>
      </c>
      <c r="C10" s="332" t="s">
        <v>73</v>
      </c>
      <c r="D10" s="333" t="s">
        <v>120</v>
      </c>
      <c r="E10" s="334" t="s">
        <v>499</v>
      </c>
      <c r="F10" s="334">
        <v>712012101001</v>
      </c>
      <c r="G10" s="335">
        <v>1</v>
      </c>
      <c r="H10" s="331" t="s">
        <v>911</v>
      </c>
    </row>
    <row r="11" spans="1:8" s="303" customFormat="1" x14ac:dyDescent="0.55000000000000004">
      <c r="A11" s="426" t="s">
        <v>62</v>
      </c>
      <c r="B11" s="426"/>
      <c r="C11" s="426"/>
      <c r="D11" s="426"/>
      <c r="E11" s="426"/>
      <c r="F11" s="426"/>
      <c r="G11" s="335">
        <f>SUM(G10)</f>
        <v>1</v>
      </c>
      <c r="H11" s="333"/>
    </row>
    <row r="12" spans="1:8" s="303" customFormat="1" x14ac:dyDescent="0.55000000000000004">
      <c r="A12" s="330"/>
      <c r="B12" s="331" t="s">
        <v>903</v>
      </c>
      <c r="C12" s="332"/>
      <c r="D12" s="333"/>
      <c r="E12" s="334"/>
      <c r="F12" s="334"/>
      <c r="G12" s="335"/>
      <c r="H12" s="333"/>
    </row>
    <row r="13" spans="1:8" s="303" customFormat="1" x14ac:dyDescent="0.55000000000000004">
      <c r="A13" s="330">
        <v>3</v>
      </c>
      <c r="B13" s="333" t="s">
        <v>502</v>
      </c>
      <c r="C13" s="332" t="s">
        <v>504</v>
      </c>
      <c r="D13" s="333" t="s">
        <v>120</v>
      </c>
      <c r="E13" s="334" t="s">
        <v>503</v>
      </c>
      <c r="F13" s="334">
        <v>712012101002</v>
      </c>
      <c r="G13" s="335">
        <v>1</v>
      </c>
      <c r="H13" s="331" t="s">
        <v>122</v>
      </c>
    </row>
    <row r="14" spans="1:8" s="303" customFormat="1" x14ac:dyDescent="0.55000000000000004">
      <c r="A14" s="426" t="s">
        <v>62</v>
      </c>
      <c r="B14" s="426"/>
      <c r="C14" s="426"/>
      <c r="D14" s="426"/>
      <c r="E14" s="426"/>
      <c r="F14" s="426"/>
      <c r="G14" s="335">
        <f>SUM(G13)</f>
        <v>1</v>
      </c>
      <c r="H14" s="333"/>
    </row>
    <row r="15" spans="1:8" s="303" customFormat="1" x14ac:dyDescent="0.55000000000000004">
      <c r="A15" s="330"/>
      <c r="B15" s="331" t="s">
        <v>901</v>
      </c>
      <c r="C15" s="332"/>
      <c r="D15" s="333"/>
      <c r="E15" s="334"/>
      <c r="F15" s="334"/>
      <c r="G15" s="335"/>
      <c r="H15" s="333"/>
    </row>
    <row r="16" spans="1:8" s="303" customFormat="1" x14ac:dyDescent="0.55000000000000004">
      <c r="A16" s="330">
        <v>4</v>
      </c>
      <c r="B16" s="333" t="s">
        <v>513</v>
      </c>
      <c r="C16" s="332" t="s">
        <v>515</v>
      </c>
      <c r="D16" s="333" t="s">
        <v>127</v>
      </c>
      <c r="E16" s="334" t="s">
        <v>514</v>
      </c>
      <c r="F16" s="334">
        <v>712013105001</v>
      </c>
      <c r="G16" s="335">
        <v>1</v>
      </c>
      <c r="H16" s="331" t="s">
        <v>155</v>
      </c>
    </row>
    <row r="17" spans="1:8" s="303" customFormat="1" x14ac:dyDescent="0.55000000000000004">
      <c r="A17" s="426" t="s">
        <v>62</v>
      </c>
      <c r="B17" s="426"/>
      <c r="C17" s="426"/>
      <c r="D17" s="426"/>
      <c r="E17" s="426"/>
      <c r="F17" s="426"/>
      <c r="G17" s="335">
        <f>SUM(G16)</f>
        <v>1</v>
      </c>
      <c r="H17" s="331"/>
    </row>
    <row r="18" spans="1:8" s="303" customFormat="1" x14ac:dyDescent="0.55000000000000004">
      <c r="A18" s="330"/>
      <c r="B18" s="331" t="s">
        <v>904</v>
      </c>
      <c r="C18" s="332"/>
      <c r="D18" s="333"/>
      <c r="E18" s="334"/>
      <c r="F18" s="334"/>
      <c r="G18" s="335"/>
      <c r="H18" s="333"/>
    </row>
    <row r="19" spans="1:8" s="303" customFormat="1" x14ac:dyDescent="0.55000000000000004">
      <c r="A19" s="330">
        <v>5</v>
      </c>
      <c r="B19" s="333" t="s">
        <v>508</v>
      </c>
      <c r="C19" s="332" t="s">
        <v>510</v>
      </c>
      <c r="D19" s="333" t="s">
        <v>127</v>
      </c>
      <c r="E19" s="334" t="s">
        <v>509</v>
      </c>
      <c r="F19" s="334">
        <v>712013103001</v>
      </c>
      <c r="G19" s="335">
        <v>1</v>
      </c>
      <c r="H19" s="331" t="s">
        <v>152</v>
      </c>
    </row>
    <row r="20" spans="1:8" s="303" customFormat="1" x14ac:dyDescent="0.55000000000000004">
      <c r="A20" s="330">
        <v>6</v>
      </c>
      <c r="B20" s="333" t="s">
        <v>747</v>
      </c>
      <c r="C20" s="332" t="s">
        <v>512</v>
      </c>
      <c r="D20" s="333" t="s">
        <v>127</v>
      </c>
      <c r="E20" s="334" t="s">
        <v>509</v>
      </c>
      <c r="F20" s="334">
        <v>712013104001</v>
      </c>
      <c r="G20" s="335">
        <v>1</v>
      </c>
      <c r="H20" s="331" t="s">
        <v>749</v>
      </c>
    </row>
    <row r="21" spans="1:8" s="303" customFormat="1" x14ac:dyDescent="0.55000000000000004">
      <c r="A21" s="330">
        <v>7</v>
      </c>
      <c r="B21" s="333" t="s">
        <v>747</v>
      </c>
      <c r="C21" s="332" t="s">
        <v>822</v>
      </c>
      <c r="D21" s="333" t="s">
        <v>127</v>
      </c>
      <c r="E21" s="334" t="s">
        <v>509</v>
      </c>
      <c r="F21" s="334">
        <v>712013104003</v>
      </c>
      <c r="G21" s="335">
        <v>1</v>
      </c>
      <c r="H21" s="331" t="s">
        <v>749</v>
      </c>
    </row>
    <row r="22" spans="1:8" s="303" customFormat="1" x14ac:dyDescent="0.55000000000000004">
      <c r="A22" s="426" t="s">
        <v>62</v>
      </c>
      <c r="B22" s="426"/>
      <c r="C22" s="426"/>
      <c r="D22" s="426"/>
      <c r="E22" s="426"/>
      <c r="F22" s="426"/>
      <c r="G22" s="335">
        <f>SUM(G19:G21)</f>
        <v>3</v>
      </c>
      <c r="H22" s="331"/>
    </row>
    <row r="23" spans="1:8" s="303" customFormat="1" x14ac:dyDescent="0.55000000000000004">
      <c r="A23" s="330"/>
      <c r="B23" s="331" t="s">
        <v>905</v>
      </c>
      <c r="C23" s="332"/>
      <c r="D23" s="333"/>
      <c r="E23" s="334"/>
      <c r="F23" s="334"/>
      <c r="G23" s="335"/>
      <c r="H23" s="333"/>
    </row>
    <row r="24" spans="1:8" s="303" customFormat="1" x14ac:dyDescent="0.55000000000000004">
      <c r="A24" s="330">
        <v>8</v>
      </c>
      <c r="B24" s="333" t="s">
        <v>505</v>
      </c>
      <c r="C24" s="332" t="s">
        <v>507</v>
      </c>
      <c r="D24" s="333" t="s">
        <v>127</v>
      </c>
      <c r="E24" s="334" t="s">
        <v>506</v>
      </c>
      <c r="F24" s="334">
        <v>712013102001</v>
      </c>
      <c r="G24" s="335">
        <v>1</v>
      </c>
      <c r="H24" s="331" t="s">
        <v>149</v>
      </c>
    </row>
    <row r="25" spans="1:8" s="303" customFormat="1" x14ac:dyDescent="0.55000000000000004">
      <c r="A25" s="330">
        <v>9</v>
      </c>
      <c r="B25" s="333" t="s">
        <v>505</v>
      </c>
      <c r="C25" s="332" t="s">
        <v>73</v>
      </c>
      <c r="D25" s="333" t="s">
        <v>127</v>
      </c>
      <c r="E25" s="334" t="s">
        <v>96</v>
      </c>
      <c r="F25" s="334">
        <v>712013102002</v>
      </c>
      <c r="G25" s="335">
        <v>1</v>
      </c>
      <c r="H25" s="331" t="s">
        <v>149</v>
      </c>
    </row>
    <row r="26" spans="1:8" s="303" customFormat="1" x14ac:dyDescent="0.55000000000000004">
      <c r="A26" s="426" t="s">
        <v>62</v>
      </c>
      <c r="B26" s="426"/>
      <c r="C26" s="426"/>
      <c r="D26" s="426"/>
      <c r="E26" s="426"/>
      <c r="F26" s="426"/>
      <c r="G26" s="335">
        <f>SUM(G24:G25)</f>
        <v>2</v>
      </c>
      <c r="H26" s="331"/>
    </row>
    <row r="27" spans="1:8" s="303" customFormat="1" x14ac:dyDescent="0.55000000000000004">
      <c r="A27" s="330"/>
      <c r="B27" s="331" t="s">
        <v>585</v>
      </c>
      <c r="C27" s="332"/>
      <c r="D27" s="333"/>
      <c r="E27" s="334"/>
      <c r="F27" s="334"/>
      <c r="G27" s="335"/>
      <c r="H27" s="333"/>
    </row>
    <row r="28" spans="1:8" s="303" customFormat="1" x14ac:dyDescent="0.55000000000000004">
      <c r="A28" s="426" t="s">
        <v>62</v>
      </c>
      <c r="B28" s="426"/>
      <c r="C28" s="426"/>
      <c r="D28" s="426"/>
      <c r="E28" s="426"/>
      <c r="F28" s="426"/>
      <c r="G28" s="335">
        <f>SUM(G27)</f>
        <v>0</v>
      </c>
      <c r="H28" s="331"/>
    </row>
    <row r="29" spans="1:8" s="303" customFormat="1" x14ac:dyDescent="0.55000000000000004">
      <c r="A29" s="330"/>
      <c r="B29" s="331" t="s">
        <v>906</v>
      </c>
      <c r="C29" s="332"/>
      <c r="D29" s="333"/>
      <c r="E29" s="334"/>
      <c r="F29" s="334"/>
      <c r="G29" s="335"/>
      <c r="H29" s="333"/>
    </row>
    <row r="30" spans="1:8" s="303" customFormat="1" x14ac:dyDescent="0.55000000000000004">
      <c r="A30" s="330">
        <v>10</v>
      </c>
      <c r="B30" s="333" t="s">
        <v>516</v>
      </c>
      <c r="C30" s="332" t="s">
        <v>519</v>
      </c>
      <c r="D30" s="333" t="s">
        <v>130</v>
      </c>
      <c r="E30" s="334" t="s">
        <v>517</v>
      </c>
      <c r="F30" s="334">
        <v>712014101003</v>
      </c>
      <c r="G30" s="335">
        <v>1</v>
      </c>
      <c r="H30" s="331" t="s">
        <v>125</v>
      </c>
    </row>
    <row r="31" spans="1:8" s="303" customFormat="1" x14ac:dyDescent="0.55000000000000004">
      <c r="A31" s="330">
        <v>11</v>
      </c>
      <c r="B31" s="333" t="s">
        <v>516</v>
      </c>
      <c r="C31" s="332" t="s">
        <v>521</v>
      </c>
      <c r="D31" s="333" t="s">
        <v>130</v>
      </c>
      <c r="E31" s="334" t="s">
        <v>517</v>
      </c>
      <c r="F31" s="334">
        <v>712014101005</v>
      </c>
      <c r="G31" s="335">
        <v>1</v>
      </c>
      <c r="H31" s="331" t="s">
        <v>125</v>
      </c>
    </row>
    <row r="32" spans="1:8" s="303" customFormat="1" x14ac:dyDescent="0.55000000000000004">
      <c r="A32" s="330">
        <v>12</v>
      </c>
      <c r="B32" s="333" t="s">
        <v>524</v>
      </c>
      <c r="C32" s="332" t="s">
        <v>526</v>
      </c>
      <c r="D32" s="333" t="s">
        <v>130</v>
      </c>
      <c r="E32" s="334" t="s">
        <v>517</v>
      </c>
      <c r="F32" s="334">
        <v>712014102002</v>
      </c>
      <c r="G32" s="335">
        <v>1</v>
      </c>
      <c r="H32" s="331" t="s">
        <v>749</v>
      </c>
    </row>
    <row r="33" spans="1:8" s="303" customFormat="1" x14ac:dyDescent="0.55000000000000004">
      <c r="A33" s="330">
        <v>13</v>
      </c>
      <c r="B33" s="333" t="s">
        <v>524</v>
      </c>
      <c r="C33" s="332" t="s">
        <v>525</v>
      </c>
      <c r="D33" s="333" t="s">
        <v>130</v>
      </c>
      <c r="E33" s="334" t="s">
        <v>517</v>
      </c>
      <c r="F33" s="334">
        <v>712014102003</v>
      </c>
      <c r="G33" s="335">
        <v>1</v>
      </c>
      <c r="H33" s="331" t="s">
        <v>749</v>
      </c>
    </row>
    <row r="34" spans="1:8" s="303" customFormat="1" x14ac:dyDescent="0.55000000000000004">
      <c r="A34" s="330">
        <v>14</v>
      </c>
      <c r="B34" s="333" t="s">
        <v>516</v>
      </c>
      <c r="C34" s="332" t="s">
        <v>518</v>
      </c>
      <c r="D34" s="333" t="s">
        <v>130</v>
      </c>
      <c r="E34" s="334" t="s">
        <v>517</v>
      </c>
      <c r="F34" s="334">
        <v>712014101002</v>
      </c>
      <c r="G34" s="335">
        <v>1</v>
      </c>
      <c r="H34" s="331" t="s">
        <v>168</v>
      </c>
    </row>
    <row r="35" spans="1:8" s="303" customFormat="1" x14ac:dyDescent="0.55000000000000004">
      <c r="A35" s="330">
        <v>15</v>
      </c>
      <c r="B35" s="333" t="s">
        <v>516</v>
      </c>
      <c r="C35" s="332" t="s">
        <v>520</v>
      </c>
      <c r="D35" s="333" t="s">
        <v>130</v>
      </c>
      <c r="E35" s="334" t="s">
        <v>517</v>
      </c>
      <c r="F35" s="334">
        <v>712014101004</v>
      </c>
      <c r="G35" s="335">
        <v>1</v>
      </c>
      <c r="H35" s="331" t="s">
        <v>168</v>
      </c>
    </row>
    <row r="36" spans="1:8" s="303" customFormat="1" x14ac:dyDescent="0.55000000000000004">
      <c r="A36" s="330">
        <v>16</v>
      </c>
      <c r="B36" s="333" t="s">
        <v>527</v>
      </c>
      <c r="C36" s="332" t="s">
        <v>528</v>
      </c>
      <c r="D36" s="333" t="s">
        <v>130</v>
      </c>
      <c r="E36" s="334" t="s">
        <v>517</v>
      </c>
      <c r="F36" s="334">
        <v>712014804001</v>
      </c>
      <c r="G36" s="335">
        <v>1</v>
      </c>
      <c r="H36" s="331" t="s">
        <v>196</v>
      </c>
    </row>
    <row r="37" spans="1:8" s="303" customFormat="1" x14ac:dyDescent="0.55000000000000004">
      <c r="A37" s="330">
        <v>17</v>
      </c>
      <c r="B37" s="333" t="s">
        <v>529</v>
      </c>
      <c r="C37" s="332" t="s">
        <v>530</v>
      </c>
      <c r="D37" s="333" t="s">
        <v>130</v>
      </c>
      <c r="E37" s="334" t="s">
        <v>517</v>
      </c>
      <c r="F37" s="334">
        <v>712014805001</v>
      </c>
      <c r="G37" s="335">
        <v>1</v>
      </c>
      <c r="H37" s="331" t="s">
        <v>168</v>
      </c>
    </row>
    <row r="38" spans="1:8" s="303" customFormat="1" x14ac:dyDescent="0.55000000000000004">
      <c r="A38" s="330">
        <v>18</v>
      </c>
      <c r="B38" s="333" t="s">
        <v>529</v>
      </c>
      <c r="C38" s="332" t="s">
        <v>531</v>
      </c>
      <c r="D38" s="333" t="s">
        <v>130</v>
      </c>
      <c r="E38" s="334" t="s">
        <v>517</v>
      </c>
      <c r="F38" s="334">
        <v>712014805002</v>
      </c>
      <c r="G38" s="335">
        <v>1</v>
      </c>
      <c r="H38" s="331" t="s">
        <v>168</v>
      </c>
    </row>
    <row r="39" spans="1:8" s="303" customFormat="1" x14ac:dyDescent="0.55000000000000004">
      <c r="A39" s="330">
        <v>19</v>
      </c>
      <c r="B39" s="333" t="s">
        <v>529</v>
      </c>
      <c r="C39" s="332" t="s">
        <v>532</v>
      </c>
      <c r="D39" s="333" t="s">
        <v>130</v>
      </c>
      <c r="E39" s="334" t="s">
        <v>517</v>
      </c>
      <c r="F39" s="334">
        <v>712014805003</v>
      </c>
      <c r="G39" s="335">
        <v>1</v>
      </c>
      <c r="H39" s="331" t="s">
        <v>168</v>
      </c>
    </row>
    <row r="40" spans="1:8" s="303" customFormat="1" x14ac:dyDescent="0.55000000000000004">
      <c r="A40" s="330">
        <v>20</v>
      </c>
      <c r="B40" s="333" t="s">
        <v>529</v>
      </c>
      <c r="C40" s="332" t="s">
        <v>533</v>
      </c>
      <c r="D40" s="333" t="s">
        <v>130</v>
      </c>
      <c r="E40" s="334" t="s">
        <v>517</v>
      </c>
      <c r="F40" s="334">
        <v>712014805004</v>
      </c>
      <c r="G40" s="335">
        <v>1</v>
      </c>
      <c r="H40" s="331" t="s">
        <v>168</v>
      </c>
    </row>
    <row r="41" spans="1:8" s="303" customFormat="1" x14ac:dyDescent="0.55000000000000004">
      <c r="A41" s="330">
        <v>21</v>
      </c>
      <c r="B41" s="333" t="s">
        <v>529</v>
      </c>
      <c r="C41" s="332" t="s">
        <v>534</v>
      </c>
      <c r="D41" s="333" t="s">
        <v>130</v>
      </c>
      <c r="E41" s="334" t="s">
        <v>517</v>
      </c>
      <c r="F41" s="334">
        <v>712014805005</v>
      </c>
      <c r="G41" s="335">
        <v>1</v>
      </c>
      <c r="H41" s="331" t="s">
        <v>168</v>
      </c>
    </row>
    <row r="42" spans="1:8" s="303" customFormat="1" x14ac:dyDescent="0.55000000000000004">
      <c r="A42" s="426" t="s">
        <v>62</v>
      </c>
      <c r="B42" s="426"/>
      <c r="C42" s="426"/>
      <c r="D42" s="426"/>
      <c r="E42" s="426"/>
      <c r="F42" s="426"/>
      <c r="G42" s="335">
        <f>SUM(G30:G41)</f>
        <v>12</v>
      </c>
      <c r="H42" s="331"/>
    </row>
    <row r="43" spans="1:8" s="303" customFormat="1" x14ac:dyDescent="0.55000000000000004">
      <c r="A43" s="330"/>
      <c r="B43" s="331" t="s">
        <v>907</v>
      </c>
      <c r="C43" s="332"/>
      <c r="D43" s="333"/>
      <c r="E43" s="334"/>
      <c r="F43" s="334"/>
      <c r="G43" s="335"/>
      <c r="H43" s="333"/>
    </row>
    <row r="44" spans="1:8" s="303" customFormat="1" x14ac:dyDescent="0.55000000000000004">
      <c r="A44" s="330">
        <v>22</v>
      </c>
      <c r="B44" s="333" t="s">
        <v>516</v>
      </c>
      <c r="C44" s="332" t="s">
        <v>523</v>
      </c>
      <c r="D44" s="333" t="s">
        <v>130</v>
      </c>
      <c r="E44" s="334" t="s">
        <v>522</v>
      </c>
      <c r="F44" s="334">
        <v>712014101006</v>
      </c>
      <c r="G44" s="335">
        <v>1</v>
      </c>
      <c r="H44" s="331" t="s">
        <v>749</v>
      </c>
    </row>
    <row r="45" spans="1:8" s="303" customFormat="1" x14ac:dyDescent="0.55000000000000004">
      <c r="A45" s="330">
        <v>23</v>
      </c>
      <c r="B45" s="333" t="s">
        <v>529</v>
      </c>
      <c r="C45" s="332" t="s">
        <v>535</v>
      </c>
      <c r="D45" s="333" t="s">
        <v>130</v>
      </c>
      <c r="E45" s="334" t="s">
        <v>522</v>
      </c>
      <c r="F45" s="334">
        <v>712014805006</v>
      </c>
      <c r="G45" s="335">
        <v>1</v>
      </c>
      <c r="H45" s="331" t="s">
        <v>168</v>
      </c>
    </row>
    <row r="46" spans="1:8" s="303" customFormat="1" x14ac:dyDescent="0.55000000000000004">
      <c r="A46" s="426" t="s">
        <v>62</v>
      </c>
      <c r="B46" s="426"/>
      <c r="C46" s="426"/>
      <c r="D46" s="426"/>
      <c r="E46" s="426"/>
      <c r="F46" s="426"/>
      <c r="G46" s="335">
        <f>SUM(G44:G45)</f>
        <v>2</v>
      </c>
      <c r="H46" s="331"/>
    </row>
    <row r="47" spans="1:8" s="303" customFormat="1" x14ac:dyDescent="0.55000000000000004">
      <c r="A47" s="330"/>
      <c r="B47" s="331" t="s">
        <v>136</v>
      </c>
      <c r="C47" s="332"/>
      <c r="D47" s="333"/>
      <c r="E47" s="334"/>
      <c r="F47" s="334"/>
      <c r="G47" s="335"/>
      <c r="H47" s="333"/>
    </row>
    <row r="48" spans="1:8" s="303" customFormat="1" x14ac:dyDescent="0.55000000000000004">
      <c r="A48" s="330">
        <v>24</v>
      </c>
      <c r="B48" s="333" t="s">
        <v>537</v>
      </c>
      <c r="C48" s="332" t="s">
        <v>538</v>
      </c>
      <c r="D48" s="333" t="s">
        <v>763</v>
      </c>
      <c r="E48" s="336" t="s">
        <v>69</v>
      </c>
      <c r="F48" s="336" t="s">
        <v>69</v>
      </c>
      <c r="G48" s="335">
        <v>1</v>
      </c>
      <c r="H48" s="331" t="s">
        <v>125</v>
      </c>
    </row>
    <row r="49" spans="1:8" s="303" customFormat="1" x14ac:dyDescent="0.55000000000000004">
      <c r="A49" s="330">
        <v>25</v>
      </c>
      <c r="B49" s="333" t="s">
        <v>97</v>
      </c>
      <c r="C49" s="332" t="s">
        <v>541</v>
      </c>
      <c r="D49" s="333" t="s">
        <v>763</v>
      </c>
      <c r="E49" s="336" t="s">
        <v>69</v>
      </c>
      <c r="F49" s="336" t="s">
        <v>69</v>
      </c>
      <c r="G49" s="335">
        <v>1</v>
      </c>
      <c r="H49" s="331" t="s">
        <v>125</v>
      </c>
    </row>
    <row r="50" spans="1:8" s="303" customFormat="1" x14ac:dyDescent="0.55000000000000004">
      <c r="A50" s="330">
        <v>26</v>
      </c>
      <c r="B50" s="333" t="s">
        <v>97</v>
      </c>
      <c r="C50" s="332" t="s">
        <v>543</v>
      </c>
      <c r="D50" s="333" t="s">
        <v>763</v>
      </c>
      <c r="E50" s="336" t="s">
        <v>69</v>
      </c>
      <c r="F50" s="336" t="s">
        <v>69</v>
      </c>
      <c r="G50" s="335">
        <v>1</v>
      </c>
      <c r="H50" s="331" t="s">
        <v>125</v>
      </c>
    </row>
    <row r="51" spans="1:8" s="303" customFormat="1" x14ac:dyDescent="0.55000000000000004">
      <c r="A51" s="330">
        <v>27</v>
      </c>
      <c r="B51" s="333" t="s">
        <v>110</v>
      </c>
      <c r="C51" s="332" t="s">
        <v>545</v>
      </c>
      <c r="D51" s="333" t="s">
        <v>763</v>
      </c>
      <c r="E51" s="336" t="s">
        <v>69</v>
      </c>
      <c r="F51" s="336" t="s">
        <v>69</v>
      </c>
      <c r="G51" s="335">
        <v>1</v>
      </c>
      <c r="H51" s="331" t="s">
        <v>125</v>
      </c>
    </row>
    <row r="52" spans="1:8" s="303" customFormat="1" x14ac:dyDescent="0.55000000000000004">
      <c r="A52" s="330">
        <v>28</v>
      </c>
      <c r="B52" s="333" t="s">
        <v>180</v>
      </c>
      <c r="C52" s="332" t="s">
        <v>547</v>
      </c>
      <c r="D52" s="333" t="s">
        <v>763</v>
      </c>
      <c r="E52" s="336" t="s">
        <v>69</v>
      </c>
      <c r="F52" s="336" t="s">
        <v>69</v>
      </c>
      <c r="G52" s="335">
        <v>1</v>
      </c>
      <c r="H52" s="331" t="s">
        <v>168</v>
      </c>
    </row>
    <row r="53" spans="1:8" s="303" customFormat="1" x14ac:dyDescent="0.55000000000000004">
      <c r="A53" s="426" t="s">
        <v>62</v>
      </c>
      <c r="B53" s="426"/>
      <c r="C53" s="426"/>
      <c r="D53" s="426"/>
      <c r="E53" s="426"/>
      <c r="F53" s="426"/>
      <c r="G53" s="335">
        <f>SUM(G48:G52)</f>
        <v>5</v>
      </c>
      <c r="H53" s="331"/>
    </row>
    <row r="54" spans="1:8" s="303" customFormat="1" x14ac:dyDescent="0.55000000000000004">
      <c r="A54" s="330"/>
      <c r="B54" s="331" t="s">
        <v>108</v>
      </c>
      <c r="C54" s="332"/>
      <c r="D54" s="333"/>
      <c r="E54" s="334"/>
      <c r="F54" s="334"/>
      <c r="G54" s="335"/>
      <c r="H54" s="333"/>
    </row>
    <row r="55" spans="1:8" s="303" customFormat="1" x14ac:dyDescent="0.55000000000000004">
      <c r="A55" s="330">
        <v>29</v>
      </c>
      <c r="B55" s="333" t="s">
        <v>143</v>
      </c>
      <c r="C55" s="332" t="s">
        <v>554</v>
      </c>
      <c r="D55" s="333" t="s">
        <v>769</v>
      </c>
      <c r="E55" s="336" t="s">
        <v>69</v>
      </c>
      <c r="F55" s="336" t="s">
        <v>69</v>
      </c>
      <c r="G55" s="335">
        <v>1</v>
      </c>
      <c r="H55" s="331" t="s">
        <v>125</v>
      </c>
    </row>
    <row r="56" spans="1:8" s="303" customFormat="1" x14ac:dyDescent="0.55000000000000004">
      <c r="A56" s="330">
        <v>30</v>
      </c>
      <c r="B56" s="333" t="s">
        <v>551</v>
      </c>
      <c r="C56" s="332" t="s">
        <v>552</v>
      </c>
      <c r="D56" s="333" t="s">
        <v>769</v>
      </c>
      <c r="E56" s="336" t="s">
        <v>69</v>
      </c>
      <c r="F56" s="336" t="s">
        <v>69</v>
      </c>
      <c r="G56" s="335">
        <v>1</v>
      </c>
      <c r="H56" s="331" t="s">
        <v>158</v>
      </c>
    </row>
    <row r="57" spans="1:8" s="303" customFormat="1" x14ac:dyDescent="0.55000000000000004">
      <c r="A57" s="330">
        <v>31</v>
      </c>
      <c r="B57" s="333" t="s">
        <v>562</v>
      </c>
      <c r="C57" s="332" t="s">
        <v>563</v>
      </c>
      <c r="D57" s="333" t="s">
        <v>769</v>
      </c>
      <c r="E57" s="336" t="s">
        <v>69</v>
      </c>
      <c r="F57" s="336" t="s">
        <v>69</v>
      </c>
      <c r="G57" s="335">
        <v>1</v>
      </c>
      <c r="H57" s="331" t="s">
        <v>196</v>
      </c>
    </row>
    <row r="58" spans="1:8" s="303" customFormat="1" x14ac:dyDescent="0.55000000000000004">
      <c r="A58" s="330">
        <v>32</v>
      </c>
      <c r="B58" s="333" t="s">
        <v>556</v>
      </c>
      <c r="C58" s="332" t="s">
        <v>530</v>
      </c>
      <c r="D58" s="333" t="s">
        <v>769</v>
      </c>
      <c r="E58" s="336" t="s">
        <v>69</v>
      </c>
      <c r="F58" s="336" t="s">
        <v>69</v>
      </c>
      <c r="G58" s="335">
        <v>1</v>
      </c>
      <c r="H58" s="331" t="s">
        <v>168</v>
      </c>
    </row>
    <row r="59" spans="1:8" s="303" customFormat="1" x14ac:dyDescent="0.55000000000000004">
      <c r="A59" s="330">
        <v>33</v>
      </c>
      <c r="B59" s="333" t="s">
        <v>556</v>
      </c>
      <c r="C59" s="332" t="s">
        <v>558</v>
      </c>
      <c r="D59" s="333" t="s">
        <v>769</v>
      </c>
      <c r="E59" s="336" t="s">
        <v>69</v>
      </c>
      <c r="F59" s="336" t="s">
        <v>69</v>
      </c>
      <c r="G59" s="335">
        <v>1</v>
      </c>
      <c r="H59" s="331" t="s">
        <v>168</v>
      </c>
    </row>
    <row r="60" spans="1:8" s="303" customFormat="1" x14ac:dyDescent="0.55000000000000004">
      <c r="A60" s="330">
        <v>34</v>
      </c>
      <c r="B60" s="333" t="s">
        <v>180</v>
      </c>
      <c r="C60" s="332" t="s">
        <v>560</v>
      </c>
      <c r="D60" s="333" t="s">
        <v>769</v>
      </c>
      <c r="E60" s="336" t="s">
        <v>69</v>
      </c>
      <c r="F60" s="336" t="s">
        <v>69</v>
      </c>
      <c r="G60" s="335">
        <v>1</v>
      </c>
      <c r="H60" s="331" t="s">
        <v>168</v>
      </c>
    </row>
    <row r="61" spans="1:8" s="303" customFormat="1" x14ac:dyDescent="0.55000000000000004">
      <c r="A61" s="426" t="s">
        <v>62</v>
      </c>
      <c r="B61" s="426"/>
      <c r="C61" s="426"/>
      <c r="D61" s="426"/>
      <c r="E61" s="426"/>
      <c r="F61" s="426"/>
      <c r="G61" s="335">
        <f>SUM(G55:G60)</f>
        <v>6</v>
      </c>
      <c r="H61" s="331"/>
    </row>
    <row r="62" spans="1:8" s="303" customFormat="1" x14ac:dyDescent="0.55000000000000004">
      <c r="A62" s="330"/>
      <c r="B62" s="331" t="s">
        <v>908</v>
      </c>
      <c r="C62" s="332"/>
      <c r="D62" s="333"/>
      <c r="E62" s="334"/>
      <c r="F62" s="334"/>
      <c r="G62" s="335"/>
      <c r="H62" s="333"/>
    </row>
    <row r="63" spans="1:8" s="303" customFormat="1" x14ac:dyDescent="0.55000000000000004">
      <c r="A63" s="330">
        <v>35</v>
      </c>
      <c r="B63" s="333" t="s">
        <v>110</v>
      </c>
      <c r="C63" s="332" t="s">
        <v>544</v>
      </c>
      <c r="D63" s="333" t="s">
        <v>765</v>
      </c>
      <c r="E63" s="336" t="s">
        <v>69</v>
      </c>
      <c r="F63" s="336" t="s">
        <v>69</v>
      </c>
      <c r="G63" s="335">
        <v>1</v>
      </c>
      <c r="H63" s="331" t="s">
        <v>125</v>
      </c>
    </row>
    <row r="64" spans="1:8" s="303" customFormat="1" x14ac:dyDescent="0.55000000000000004">
      <c r="A64" s="330">
        <v>36</v>
      </c>
      <c r="B64" s="333" t="s">
        <v>110</v>
      </c>
      <c r="C64" s="332" t="s">
        <v>536</v>
      </c>
      <c r="D64" s="333" t="s">
        <v>765</v>
      </c>
      <c r="E64" s="336" t="s">
        <v>69</v>
      </c>
      <c r="F64" s="336" t="s">
        <v>69</v>
      </c>
      <c r="G64" s="335">
        <v>1</v>
      </c>
      <c r="H64" s="331" t="s">
        <v>125</v>
      </c>
    </row>
    <row r="65" spans="1:8" s="303" customFormat="1" x14ac:dyDescent="0.55000000000000004">
      <c r="A65" s="330">
        <v>37</v>
      </c>
      <c r="B65" s="333" t="s">
        <v>110</v>
      </c>
      <c r="C65" s="332" t="s">
        <v>73</v>
      </c>
      <c r="D65" s="333" t="s">
        <v>765</v>
      </c>
      <c r="E65" s="336" t="s">
        <v>69</v>
      </c>
      <c r="F65" s="336" t="s">
        <v>69</v>
      </c>
      <c r="G65" s="335">
        <v>1</v>
      </c>
      <c r="H65" s="331" t="s">
        <v>125</v>
      </c>
    </row>
    <row r="66" spans="1:8" s="303" customFormat="1" x14ac:dyDescent="0.55000000000000004">
      <c r="A66" s="330">
        <v>38</v>
      </c>
      <c r="B66" s="333" t="s">
        <v>110</v>
      </c>
      <c r="C66" s="332" t="s">
        <v>540</v>
      </c>
      <c r="D66" s="333" t="s">
        <v>765</v>
      </c>
      <c r="E66" s="336" t="s">
        <v>69</v>
      </c>
      <c r="F66" s="336" t="s">
        <v>69</v>
      </c>
      <c r="G66" s="335">
        <v>1</v>
      </c>
      <c r="H66" s="331" t="s">
        <v>125</v>
      </c>
    </row>
    <row r="67" spans="1:8" s="303" customFormat="1" x14ac:dyDescent="0.55000000000000004">
      <c r="A67" s="330">
        <v>39</v>
      </c>
      <c r="B67" s="333" t="s">
        <v>110</v>
      </c>
      <c r="C67" s="332" t="s">
        <v>542</v>
      </c>
      <c r="D67" s="333" t="s">
        <v>765</v>
      </c>
      <c r="E67" s="336" t="s">
        <v>69</v>
      </c>
      <c r="F67" s="336" t="s">
        <v>69</v>
      </c>
      <c r="G67" s="335">
        <v>1</v>
      </c>
      <c r="H67" s="331" t="s">
        <v>125</v>
      </c>
    </row>
    <row r="68" spans="1:8" s="303" customFormat="1" x14ac:dyDescent="0.55000000000000004">
      <c r="A68" s="330">
        <v>40</v>
      </c>
      <c r="B68" s="333" t="s">
        <v>202</v>
      </c>
      <c r="C68" s="332" t="s">
        <v>565</v>
      </c>
      <c r="D68" s="333" t="s">
        <v>765</v>
      </c>
      <c r="E68" s="336" t="s">
        <v>69</v>
      </c>
      <c r="F68" s="336" t="s">
        <v>69</v>
      </c>
      <c r="G68" s="335">
        <v>1</v>
      </c>
      <c r="H68" s="331" t="s">
        <v>196</v>
      </c>
    </row>
    <row r="69" spans="1:8" s="303" customFormat="1" x14ac:dyDescent="0.55000000000000004">
      <c r="A69" s="330">
        <v>41</v>
      </c>
      <c r="B69" s="333" t="s">
        <v>202</v>
      </c>
      <c r="C69" s="332" t="s">
        <v>73</v>
      </c>
      <c r="D69" s="333" t="s">
        <v>765</v>
      </c>
      <c r="E69" s="336" t="s">
        <v>69</v>
      </c>
      <c r="F69" s="336" t="s">
        <v>69</v>
      </c>
      <c r="G69" s="335">
        <v>1</v>
      </c>
      <c r="H69" s="331" t="s">
        <v>196</v>
      </c>
    </row>
    <row r="70" spans="1:8" s="303" customFormat="1" x14ac:dyDescent="0.55000000000000004">
      <c r="A70" s="330">
        <v>42</v>
      </c>
      <c r="B70" s="333" t="s">
        <v>202</v>
      </c>
      <c r="C70" s="332" t="s">
        <v>563</v>
      </c>
      <c r="D70" s="333" t="s">
        <v>765</v>
      </c>
      <c r="E70" s="336" t="s">
        <v>69</v>
      </c>
      <c r="F70" s="336" t="s">
        <v>69</v>
      </c>
      <c r="G70" s="335">
        <v>1</v>
      </c>
      <c r="H70" s="331" t="s">
        <v>196</v>
      </c>
    </row>
    <row r="71" spans="1:8" s="303" customFormat="1" x14ac:dyDescent="0.55000000000000004">
      <c r="A71" s="330">
        <v>43</v>
      </c>
      <c r="B71" s="333" t="s">
        <v>202</v>
      </c>
      <c r="C71" s="332" t="s">
        <v>500</v>
      </c>
      <c r="D71" s="333" t="s">
        <v>765</v>
      </c>
      <c r="E71" s="336" t="s">
        <v>69</v>
      </c>
      <c r="F71" s="336" t="s">
        <v>69</v>
      </c>
      <c r="G71" s="335">
        <v>1</v>
      </c>
      <c r="H71" s="331" t="s">
        <v>196</v>
      </c>
    </row>
    <row r="72" spans="1:8" s="303" customFormat="1" x14ac:dyDescent="0.55000000000000004">
      <c r="A72" s="330">
        <v>44</v>
      </c>
      <c r="B72" s="333" t="s">
        <v>186</v>
      </c>
      <c r="C72" s="332" t="s">
        <v>546</v>
      </c>
      <c r="D72" s="333" t="s">
        <v>765</v>
      </c>
      <c r="E72" s="336" t="s">
        <v>69</v>
      </c>
      <c r="F72" s="336" t="s">
        <v>69</v>
      </c>
      <c r="G72" s="335">
        <v>1</v>
      </c>
      <c r="H72" s="331" t="s">
        <v>168</v>
      </c>
    </row>
    <row r="73" spans="1:8" s="303" customFormat="1" x14ac:dyDescent="0.55000000000000004">
      <c r="A73" s="330">
        <v>45</v>
      </c>
      <c r="B73" s="333" t="s">
        <v>186</v>
      </c>
      <c r="C73" s="332" t="s">
        <v>548</v>
      </c>
      <c r="D73" s="333" t="s">
        <v>765</v>
      </c>
      <c r="E73" s="336" t="s">
        <v>69</v>
      </c>
      <c r="F73" s="336" t="s">
        <v>69</v>
      </c>
      <c r="G73" s="335">
        <v>1</v>
      </c>
      <c r="H73" s="331" t="s">
        <v>168</v>
      </c>
    </row>
    <row r="74" spans="1:8" s="303" customFormat="1" x14ac:dyDescent="0.55000000000000004">
      <c r="A74" s="330">
        <v>46</v>
      </c>
      <c r="B74" s="333" t="s">
        <v>186</v>
      </c>
      <c r="C74" s="332" t="s">
        <v>549</v>
      </c>
      <c r="D74" s="333" t="s">
        <v>765</v>
      </c>
      <c r="E74" s="336" t="s">
        <v>69</v>
      </c>
      <c r="F74" s="336" t="s">
        <v>69</v>
      </c>
      <c r="G74" s="335">
        <v>1</v>
      </c>
      <c r="H74" s="331" t="s">
        <v>168</v>
      </c>
    </row>
    <row r="75" spans="1:8" s="303" customFormat="1" x14ac:dyDescent="0.55000000000000004">
      <c r="A75" s="330">
        <v>47</v>
      </c>
      <c r="B75" s="333" t="s">
        <v>186</v>
      </c>
      <c r="C75" s="332" t="s">
        <v>550</v>
      </c>
      <c r="D75" s="333" t="s">
        <v>765</v>
      </c>
      <c r="E75" s="336" t="s">
        <v>69</v>
      </c>
      <c r="F75" s="336" t="s">
        <v>69</v>
      </c>
      <c r="G75" s="335">
        <v>1</v>
      </c>
      <c r="H75" s="331" t="s">
        <v>168</v>
      </c>
    </row>
    <row r="76" spans="1:8" s="303" customFormat="1" x14ac:dyDescent="0.55000000000000004">
      <c r="A76" s="330">
        <v>48</v>
      </c>
      <c r="B76" s="333" t="s">
        <v>186</v>
      </c>
      <c r="C76" s="332" t="s">
        <v>748</v>
      </c>
      <c r="D76" s="333" t="s">
        <v>765</v>
      </c>
      <c r="E76" s="336" t="s">
        <v>69</v>
      </c>
      <c r="F76" s="336" t="s">
        <v>69</v>
      </c>
      <c r="G76" s="335">
        <v>1</v>
      </c>
      <c r="H76" s="331" t="s">
        <v>168</v>
      </c>
    </row>
    <row r="77" spans="1:8" s="303" customFormat="1" x14ac:dyDescent="0.55000000000000004">
      <c r="A77" s="330">
        <v>49</v>
      </c>
      <c r="B77" s="333" t="s">
        <v>186</v>
      </c>
      <c r="C77" s="332" t="s">
        <v>892</v>
      </c>
      <c r="D77" s="333" t="s">
        <v>765</v>
      </c>
      <c r="E77" s="336" t="s">
        <v>69</v>
      </c>
      <c r="F77" s="336" t="s">
        <v>69</v>
      </c>
      <c r="G77" s="335">
        <v>1</v>
      </c>
      <c r="H77" s="331" t="s">
        <v>168</v>
      </c>
    </row>
    <row r="78" spans="1:8" s="303" customFormat="1" x14ac:dyDescent="0.55000000000000004">
      <c r="A78" s="330">
        <v>50</v>
      </c>
      <c r="B78" s="333" t="s">
        <v>186</v>
      </c>
      <c r="C78" s="332" t="s">
        <v>555</v>
      </c>
      <c r="D78" s="333" t="s">
        <v>765</v>
      </c>
      <c r="E78" s="336" t="s">
        <v>69</v>
      </c>
      <c r="F78" s="336" t="s">
        <v>69</v>
      </c>
      <c r="G78" s="335">
        <v>1</v>
      </c>
      <c r="H78" s="331" t="s">
        <v>168</v>
      </c>
    </row>
    <row r="79" spans="1:8" s="303" customFormat="1" x14ac:dyDescent="0.55000000000000004">
      <c r="A79" s="330">
        <v>51</v>
      </c>
      <c r="B79" s="333" t="s">
        <v>186</v>
      </c>
      <c r="C79" s="332" t="s">
        <v>557</v>
      </c>
      <c r="D79" s="333" t="s">
        <v>765</v>
      </c>
      <c r="E79" s="336" t="s">
        <v>69</v>
      </c>
      <c r="F79" s="336" t="s">
        <v>69</v>
      </c>
      <c r="G79" s="335">
        <v>1</v>
      </c>
      <c r="H79" s="331" t="s">
        <v>168</v>
      </c>
    </row>
    <row r="80" spans="1:8" s="303" customFormat="1" x14ac:dyDescent="0.55000000000000004">
      <c r="A80" s="330">
        <v>52</v>
      </c>
      <c r="B80" s="333" t="s">
        <v>186</v>
      </c>
      <c r="C80" s="332" t="s">
        <v>559</v>
      </c>
      <c r="D80" s="333" t="s">
        <v>765</v>
      </c>
      <c r="E80" s="336" t="s">
        <v>69</v>
      </c>
      <c r="F80" s="336" t="s">
        <v>69</v>
      </c>
      <c r="G80" s="335">
        <v>1</v>
      </c>
      <c r="H80" s="331" t="s">
        <v>168</v>
      </c>
    </row>
    <row r="81" spans="1:8" s="303" customFormat="1" x14ac:dyDescent="0.55000000000000004">
      <c r="A81" s="330">
        <v>53</v>
      </c>
      <c r="B81" s="333" t="s">
        <v>186</v>
      </c>
      <c r="C81" s="332" t="s">
        <v>561</v>
      </c>
      <c r="D81" s="333" t="s">
        <v>765</v>
      </c>
      <c r="E81" s="336" t="s">
        <v>69</v>
      </c>
      <c r="F81" s="336" t="s">
        <v>69</v>
      </c>
      <c r="G81" s="335">
        <v>1</v>
      </c>
      <c r="H81" s="331" t="s">
        <v>168</v>
      </c>
    </row>
    <row r="82" spans="1:8" s="303" customFormat="1" x14ac:dyDescent="0.55000000000000004">
      <c r="A82" s="426" t="s">
        <v>62</v>
      </c>
      <c r="B82" s="426"/>
      <c r="C82" s="426"/>
      <c r="D82" s="426"/>
      <c r="E82" s="426"/>
      <c r="F82" s="426"/>
      <c r="G82" s="335">
        <f>SUM(G63:G81)</f>
        <v>19</v>
      </c>
      <c r="H82" s="331"/>
    </row>
    <row r="83" spans="1:8" s="303" customFormat="1" x14ac:dyDescent="0.55000000000000004">
      <c r="A83" s="425" t="s">
        <v>767</v>
      </c>
      <c r="B83" s="425"/>
      <c r="C83" s="425"/>
      <c r="D83" s="425"/>
      <c r="E83" s="425"/>
      <c r="F83" s="425"/>
      <c r="G83" s="425"/>
      <c r="H83" s="425"/>
    </row>
    <row r="84" spans="1:8" s="303" customFormat="1" x14ac:dyDescent="0.55000000000000004">
      <c r="A84" s="337"/>
      <c r="B84" s="338" t="s">
        <v>902</v>
      </c>
      <c r="C84" s="339"/>
      <c r="D84" s="340"/>
      <c r="E84" s="341"/>
      <c r="F84" s="341"/>
      <c r="G84" s="342"/>
      <c r="H84" s="340"/>
    </row>
    <row r="85" spans="1:8" s="303" customFormat="1" x14ac:dyDescent="0.55000000000000004">
      <c r="A85" s="337">
        <v>54</v>
      </c>
      <c r="B85" s="340" t="s">
        <v>566</v>
      </c>
      <c r="C85" s="339" t="s">
        <v>567</v>
      </c>
      <c r="D85" s="340" t="s">
        <v>120</v>
      </c>
      <c r="E85" s="341" t="s">
        <v>499</v>
      </c>
      <c r="F85" s="341">
        <v>712042101001</v>
      </c>
      <c r="G85" s="342">
        <v>1</v>
      </c>
      <c r="H85" s="338" t="s">
        <v>911</v>
      </c>
    </row>
    <row r="86" spans="1:8" s="303" customFormat="1" x14ac:dyDescent="0.55000000000000004">
      <c r="A86" s="425" t="s">
        <v>62</v>
      </c>
      <c r="B86" s="425"/>
      <c r="C86" s="425"/>
      <c r="D86" s="425"/>
      <c r="E86" s="425"/>
      <c r="F86" s="425"/>
      <c r="G86" s="342">
        <f>SUM(G85)</f>
        <v>1</v>
      </c>
      <c r="H86" s="340"/>
    </row>
    <row r="87" spans="1:8" s="303" customFormat="1" x14ac:dyDescent="0.55000000000000004">
      <c r="A87" s="337"/>
      <c r="B87" s="338" t="s">
        <v>903</v>
      </c>
      <c r="C87" s="339"/>
      <c r="D87" s="340"/>
      <c r="E87" s="341"/>
      <c r="F87" s="341"/>
      <c r="G87" s="342"/>
      <c r="H87" s="340"/>
    </row>
    <row r="88" spans="1:8" s="303" customFormat="1" x14ac:dyDescent="0.55000000000000004">
      <c r="A88" s="337">
        <v>55</v>
      </c>
      <c r="B88" s="340" t="s">
        <v>568</v>
      </c>
      <c r="C88" s="339" t="s">
        <v>569</v>
      </c>
      <c r="D88" s="340" t="s">
        <v>120</v>
      </c>
      <c r="E88" s="341" t="s">
        <v>503</v>
      </c>
      <c r="F88" s="341">
        <v>712042101003</v>
      </c>
      <c r="G88" s="342">
        <v>1</v>
      </c>
      <c r="H88" s="338" t="s">
        <v>208</v>
      </c>
    </row>
    <row r="89" spans="1:8" s="303" customFormat="1" x14ac:dyDescent="0.55000000000000004">
      <c r="A89" s="337">
        <v>56</v>
      </c>
      <c r="B89" s="340" t="s">
        <v>751</v>
      </c>
      <c r="C89" s="339" t="s">
        <v>73</v>
      </c>
      <c r="D89" s="340" t="s">
        <v>120</v>
      </c>
      <c r="E89" s="341" t="s">
        <v>503</v>
      </c>
      <c r="F89" s="341">
        <v>712042101002</v>
      </c>
      <c r="G89" s="342">
        <v>1</v>
      </c>
      <c r="H89" s="338" t="s">
        <v>750</v>
      </c>
    </row>
    <row r="90" spans="1:8" s="303" customFormat="1" x14ac:dyDescent="0.55000000000000004">
      <c r="A90" s="425" t="s">
        <v>62</v>
      </c>
      <c r="B90" s="425"/>
      <c r="C90" s="425"/>
      <c r="D90" s="425"/>
      <c r="E90" s="425"/>
      <c r="F90" s="425"/>
      <c r="G90" s="342">
        <f>SUM(G88:G89)</f>
        <v>2</v>
      </c>
      <c r="H90" s="340"/>
    </row>
    <row r="91" spans="1:8" s="303" customFormat="1" x14ac:dyDescent="0.55000000000000004">
      <c r="A91" s="337"/>
      <c r="B91" s="338" t="s">
        <v>901</v>
      </c>
      <c r="C91" s="339"/>
      <c r="D91" s="340"/>
      <c r="E91" s="341"/>
      <c r="F91" s="341"/>
      <c r="G91" s="342"/>
      <c r="H91" s="340"/>
    </row>
    <row r="92" spans="1:8" s="303" customFormat="1" x14ac:dyDescent="0.55000000000000004">
      <c r="A92" s="425" t="s">
        <v>62</v>
      </c>
      <c r="B92" s="425"/>
      <c r="C92" s="425"/>
      <c r="D92" s="425"/>
      <c r="E92" s="425"/>
      <c r="F92" s="425"/>
      <c r="G92" s="342">
        <f>SUM(G91)</f>
        <v>0</v>
      </c>
      <c r="H92" s="338"/>
    </row>
    <row r="93" spans="1:8" s="303" customFormat="1" x14ac:dyDescent="0.55000000000000004">
      <c r="A93" s="337"/>
      <c r="B93" s="338" t="s">
        <v>904</v>
      </c>
      <c r="C93" s="339"/>
      <c r="D93" s="340"/>
      <c r="E93" s="341"/>
      <c r="F93" s="341"/>
      <c r="G93" s="342"/>
      <c r="H93" s="340"/>
    </row>
    <row r="94" spans="1:8" s="303" customFormat="1" x14ac:dyDescent="0.55000000000000004">
      <c r="A94" s="425" t="s">
        <v>62</v>
      </c>
      <c r="B94" s="425"/>
      <c r="C94" s="425"/>
      <c r="D94" s="425"/>
      <c r="E94" s="425"/>
      <c r="F94" s="425"/>
      <c r="G94" s="342">
        <f t="shared" ref="G94" si="0">SUM(G93)</f>
        <v>0</v>
      </c>
      <c r="H94" s="338"/>
    </row>
    <row r="95" spans="1:8" s="303" customFormat="1" x14ac:dyDescent="0.55000000000000004">
      <c r="A95" s="337"/>
      <c r="B95" s="338" t="s">
        <v>905</v>
      </c>
      <c r="C95" s="339"/>
      <c r="D95" s="340"/>
      <c r="E95" s="341"/>
      <c r="F95" s="341"/>
      <c r="G95" s="342"/>
      <c r="H95" s="340"/>
    </row>
    <row r="96" spans="1:8" s="303" customFormat="1" x14ac:dyDescent="0.55000000000000004">
      <c r="A96" s="337">
        <v>57</v>
      </c>
      <c r="B96" s="340" t="s">
        <v>571</v>
      </c>
      <c r="C96" s="339" t="s">
        <v>572</v>
      </c>
      <c r="D96" s="340" t="s">
        <v>127</v>
      </c>
      <c r="E96" s="341" t="s">
        <v>506</v>
      </c>
      <c r="F96" s="341">
        <v>712043101002</v>
      </c>
      <c r="G96" s="342">
        <v>1</v>
      </c>
      <c r="H96" s="338" t="s">
        <v>125</v>
      </c>
    </row>
    <row r="97" spans="1:8" s="303" customFormat="1" x14ac:dyDescent="0.55000000000000004">
      <c r="A97" s="337">
        <v>58</v>
      </c>
      <c r="B97" s="340" t="s">
        <v>574</v>
      </c>
      <c r="C97" s="339" t="s">
        <v>575</v>
      </c>
      <c r="D97" s="340" t="s">
        <v>127</v>
      </c>
      <c r="E97" s="341" t="s">
        <v>506</v>
      </c>
      <c r="F97" s="341">
        <v>712043201001</v>
      </c>
      <c r="G97" s="342">
        <v>1</v>
      </c>
      <c r="H97" s="338" t="s">
        <v>218</v>
      </c>
    </row>
    <row r="98" spans="1:8" s="303" customFormat="1" x14ac:dyDescent="0.55000000000000004">
      <c r="A98" s="337">
        <v>59</v>
      </c>
      <c r="B98" s="340" t="s">
        <v>574</v>
      </c>
      <c r="C98" s="339" t="s">
        <v>576</v>
      </c>
      <c r="D98" s="340" t="s">
        <v>127</v>
      </c>
      <c r="E98" s="341" t="s">
        <v>506</v>
      </c>
      <c r="F98" s="341">
        <v>712043201002</v>
      </c>
      <c r="G98" s="342">
        <v>1</v>
      </c>
      <c r="H98" s="338" t="s">
        <v>218</v>
      </c>
    </row>
    <row r="99" spans="1:8" s="303" customFormat="1" x14ac:dyDescent="0.55000000000000004">
      <c r="A99" s="337">
        <v>60</v>
      </c>
      <c r="B99" s="340" t="s">
        <v>571</v>
      </c>
      <c r="C99" s="339" t="s">
        <v>573</v>
      </c>
      <c r="D99" s="340" t="s">
        <v>127</v>
      </c>
      <c r="E99" s="341" t="s">
        <v>506</v>
      </c>
      <c r="F99" s="341">
        <v>712043101002</v>
      </c>
      <c r="G99" s="342">
        <v>1</v>
      </c>
      <c r="H99" s="338" t="s">
        <v>240</v>
      </c>
    </row>
    <row r="100" spans="1:8" s="303" customFormat="1" x14ac:dyDescent="0.55000000000000004">
      <c r="A100" s="425" t="s">
        <v>62</v>
      </c>
      <c r="B100" s="425"/>
      <c r="C100" s="425"/>
      <c r="D100" s="425"/>
      <c r="E100" s="425"/>
      <c r="F100" s="425"/>
      <c r="G100" s="342">
        <f>SUM(G96:G99)</f>
        <v>4</v>
      </c>
      <c r="H100" s="338"/>
    </row>
    <row r="101" spans="1:8" s="303" customFormat="1" x14ac:dyDescent="0.55000000000000004">
      <c r="A101" s="337"/>
      <c r="B101" s="338" t="s">
        <v>585</v>
      </c>
      <c r="C101" s="339"/>
      <c r="D101" s="340"/>
      <c r="E101" s="341"/>
      <c r="F101" s="341"/>
      <c r="G101" s="342"/>
      <c r="H101" s="340"/>
    </row>
    <row r="102" spans="1:8" s="303" customFormat="1" x14ac:dyDescent="0.55000000000000004">
      <c r="A102" s="337">
        <v>61</v>
      </c>
      <c r="B102" s="340" t="s">
        <v>584</v>
      </c>
      <c r="C102" s="339" t="s">
        <v>586</v>
      </c>
      <c r="D102" s="340" t="s">
        <v>130</v>
      </c>
      <c r="E102" s="341" t="s">
        <v>585</v>
      </c>
      <c r="F102" s="341">
        <v>712044611001</v>
      </c>
      <c r="G102" s="342">
        <v>1</v>
      </c>
      <c r="H102" s="338" t="s">
        <v>752</v>
      </c>
    </row>
    <row r="103" spans="1:8" s="303" customFormat="1" x14ac:dyDescent="0.55000000000000004">
      <c r="A103" s="425" t="s">
        <v>62</v>
      </c>
      <c r="B103" s="425"/>
      <c r="C103" s="425"/>
      <c r="D103" s="425"/>
      <c r="E103" s="425"/>
      <c r="F103" s="425"/>
      <c r="G103" s="342">
        <f>SUM(G102)</f>
        <v>1</v>
      </c>
      <c r="H103" s="338"/>
    </row>
    <row r="104" spans="1:8" s="303" customFormat="1" x14ac:dyDescent="0.55000000000000004">
      <c r="A104" s="337"/>
      <c r="B104" s="338" t="s">
        <v>906</v>
      </c>
      <c r="C104" s="339"/>
      <c r="D104" s="340"/>
      <c r="E104" s="341"/>
      <c r="F104" s="341"/>
      <c r="G104" s="342"/>
      <c r="H104" s="340"/>
    </row>
    <row r="105" spans="1:8" s="303" customFormat="1" x14ac:dyDescent="0.55000000000000004">
      <c r="A105" s="337">
        <v>62</v>
      </c>
      <c r="B105" s="340" t="s">
        <v>516</v>
      </c>
      <c r="C105" s="339" t="s">
        <v>577</v>
      </c>
      <c r="D105" s="340" t="s">
        <v>130</v>
      </c>
      <c r="E105" s="341" t="s">
        <v>517</v>
      </c>
      <c r="F105" s="341">
        <v>712044101007</v>
      </c>
      <c r="G105" s="342">
        <v>1</v>
      </c>
      <c r="H105" s="338" t="s">
        <v>125</v>
      </c>
    </row>
    <row r="106" spans="1:8" s="303" customFormat="1" x14ac:dyDescent="0.55000000000000004">
      <c r="A106" s="337">
        <v>63</v>
      </c>
      <c r="B106" s="340" t="s">
        <v>516</v>
      </c>
      <c r="C106" s="339" t="s">
        <v>578</v>
      </c>
      <c r="D106" s="340" t="s">
        <v>130</v>
      </c>
      <c r="E106" s="341" t="s">
        <v>517</v>
      </c>
      <c r="F106" s="341">
        <v>712044101008</v>
      </c>
      <c r="G106" s="342">
        <v>1</v>
      </c>
      <c r="H106" s="338" t="s">
        <v>125</v>
      </c>
    </row>
    <row r="107" spans="1:8" s="303" customFormat="1" x14ac:dyDescent="0.55000000000000004">
      <c r="A107" s="337">
        <v>64</v>
      </c>
      <c r="B107" s="340" t="s">
        <v>581</v>
      </c>
      <c r="C107" s="339" t="s">
        <v>582</v>
      </c>
      <c r="D107" s="340" t="s">
        <v>130</v>
      </c>
      <c r="E107" s="341" t="s">
        <v>517</v>
      </c>
      <c r="F107" s="341">
        <v>712044204001</v>
      </c>
      <c r="G107" s="342">
        <v>1</v>
      </c>
      <c r="H107" s="338" t="s">
        <v>240</v>
      </c>
    </row>
    <row r="108" spans="1:8" s="303" customFormat="1" x14ac:dyDescent="0.55000000000000004">
      <c r="A108" s="425" t="s">
        <v>62</v>
      </c>
      <c r="B108" s="425"/>
      <c r="C108" s="425"/>
      <c r="D108" s="425"/>
      <c r="E108" s="425"/>
      <c r="F108" s="425"/>
      <c r="G108" s="342">
        <f>SUM(G105:G107)</f>
        <v>3</v>
      </c>
      <c r="H108" s="338"/>
    </row>
    <row r="109" spans="1:8" s="303" customFormat="1" x14ac:dyDescent="0.55000000000000004">
      <c r="A109" s="337"/>
      <c r="B109" s="338" t="s">
        <v>907</v>
      </c>
      <c r="C109" s="339"/>
      <c r="D109" s="340"/>
      <c r="E109" s="341"/>
      <c r="F109" s="341"/>
      <c r="G109" s="342"/>
      <c r="H109" s="340"/>
    </row>
    <row r="110" spans="1:8" s="303" customFormat="1" x14ac:dyDescent="0.55000000000000004">
      <c r="A110" s="337">
        <v>65</v>
      </c>
      <c r="B110" s="340" t="s">
        <v>579</v>
      </c>
      <c r="C110" s="339" t="s">
        <v>73</v>
      </c>
      <c r="D110" s="340" t="s">
        <v>130</v>
      </c>
      <c r="E110" s="341" t="s">
        <v>580</v>
      </c>
      <c r="F110" s="341">
        <v>712044203002</v>
      </c>
      <c r="G110" s="342">
        <v>1</v>
      </c>
      <c r="H110" s="338" t="s">
        <v>236</v>
      </c>
    </row>
    <row r="111" spans="1:8" s="303" customFormat="1" x14ac:dyDescent="0.55000000000000004">
      <c r="A111" s="425" t="s">
        <v>62</v>
      </c>
      <c r="B111" s="425"/>
      <c r="C111" s="425"/>
      <c r="D111" s="425"/>
      <c r="E111" s="425"/>
      <c r="F111" s="425"/>
      <c r="G111" s="342">
        <f>SUM(G110:G110)</f>
        <v>1</v>
      </c>
      <c r="H111" s="338"/>
    </row>
    <row r="112" spans="1:8" s="303" customFormat="1" x14ac:dyDescent="0.55000000000000004">
      <c r="A112" s="337"/>
      <c r="B112" s="338" t="s">
        <v>136</v>
      </c>
      <c r="C112" s="339"/>
      <c r="D112" s="340"/>
      <c r="E112" s="341"/>
      <c r="F112" s="341"/>
      <c r="G112" s="342"/>
      <c r="H112" s="340"/>
    </row>
    <row r="113" spans="1:8" s="303" customFormat="1" x14ac:dyDescent="0.55000000000000004">
      <c r="A113" s="337">
        <v>66</v>
      </c>
      <c r="B113" s="340" t="s">
        <v>110</v>
      </c>
      <c r="C113" s="339" t="s">
        <v>590</v>
      </c>
      <c r="D113" s="340" t="s">
        <v>763</v>
      </c>
      <c r="E113" s="343" t="s">
        <v>69</v>
      </c>
      <c r="F113" s="343" t="s">
        <v>69</v>
      </c>
      <c r="G113" s="342">
        <v>1</v>
      </c>
      <c r="H113" s="338" t="s">
        <v>240</v>
      </c>
    </row>
    <row r="114" spans="1:8" s="303" customFormat="1" x14ac:dyDescent="0.55000000000000004">
      <c r="A114" s="425" t="s">
        <v>62</v>
      </c>
      <c r="B114" s="425"/>
      <c r="C114" s="425"/>
      <c r="D114" s="425"/>
      <c r="E114" s="425"/>
      <c r="F114" s="425"/>
      <c r="G114" s="342">
        <f>SUM(G113:G113)</f>
        <v>1</v>
      </c>
      <c r="H114" s="338"/>
    </row>
    <row r="115" spans="1:8" s="303" customFormat="1" x14ac:dyDescent="0.55000000000000004">
      <c r="A115" s="337"/>
      <c r="B115" s="338" t="s">
        <v>108</v>
      </c>
      <c r="C115" s="339"/>
      <c r="D115" s="340"/>
      <c r="E115" s="341"/>
      <c r="F115" s="341"/>
      <c r="G115" s="342"/>
      <c r="H115" s="340"/>
    </row>
    <row r="116" spans="1:8" s="303" customFormat="1" x14ac:dyDescent="0.55000000000000004">
      <c r="A116" s="337">
        <v>67</v>
      </c>
      <c r="B116" s="340" t="s">
        <v>143</v>
      </c>
      <c r="C116" s="339" t="s">
        <v>598</v>
      </c>
      <c r="D116" s="340" t="s">
        <v>769</v>
      </c>
      <c r="E116" s="343" t="s">
        <v>69</v>
      </c>
      <c r="F116" s="343" t="s">
        <v>69</v>
      </c>
      <c r="G116" s="342">
        <v>1</v>
      </c>
      <c r="H116" s="338" t="s">
        <v>218</v>
      </c>
    </row>
    <row r="117" spans="1:8" s="303" customFormat="1" x14ac:dyDescent="0.55000000000000004">
      <c r="A117" s="337">
        <v>68</v>
      </c>
      <c r="B117" s="340" t="s">
        <v>595</v>
      </c>
      <c r="C117" s="339" t="s">
        <v>596</v>
      </c>
      <c r="D117" s="340" t="s">
        <v>769</v>
      </c>
      <c r="E117" s="343" t="s">
        <v>69</v>
      </c>
      <c r="F117" s="343" t="s">
        <v>69</v>
      </c>
      <c r="G117" s="342">
        <v>1</v>
      </c>
      <c r="H117" s="338" t="s">
        <v>236</v>
      </c>
    </row>
    <row r="118" spans="1:8" s="303" customFormat="1" x14ac:dyDescent="0.55000000000000004">
      <c r="A118" s="425" t="s">
        <v>62</v>
      </c>
      <c r="B118" s="425"/>
      <c r="C118" s="425"/>
      <c r="D118" s="425"/>
      <c r="E118" s="425"/>
      <c r="F118" s="425"/>
      <c r="G118" s="342">
        <f>SUM(G116:G117)</f>
        <v>2</v>
      </c>
      <c r="H118" s="338"/>
    </row>
    <row r="119" spans="1:8" s="303" customFormat="1" x14ac:dyDescent="0.55000000000000004">
      <c r="A119" s="337"/>
      <c r="B119" s="338" t="s">
        <v>908</v>
      </c>
      <c r="C119" s="339"/>
      <c r="D119" s="340"/>
      <c r="E119" s="341"/>
      <c r="F119" s="341"/>
      <c r="G119" s="342"/>
      <c r="H119" s="340"/>
    </row>
    <row r="120" spans="1:8" s="303" customFormat="1" x14ac:dyDescent="0.55000000000000004">
      <c r="A120" s="337">
        <v>69</v>
      </c>
      <c r="B120" s="340" t="s">
        <v>110</v>
      </c>
      <c r="C120" s="339" t="s">
        <v>583</v>
      </c>
      <c r="D120" s="340" t="s">
        <v>765</v>
      </c>
      <c r="E120" s="343" t="s">
        <v>69</v>
      </c>
      <c r="F120" s="343" t="s">
        <v>69</v>
      </c>
      <c r="G120" s="342">
        <v>1</v>
      </c>
      <c r="H120" s="338" t="s">
        <v>218</v>
      </c>
    </row>
    <row r="121" spans="1:8" s="303" customFormat="1" x14ac:dyDescent="0.55000000000000004">
      <c r="A121" s="337">
        <v>70</v>
      </c>
      <c r="B121" s="340" t="s">
        <v>110</v>
      </c>
      <c r="C121" s="339" t="s">
        <v>587</v>
      </c>
      <c r="D121" s="340" t="s">
        <v>765</v>
      </c>
      <c r="E121" s="343" t="s">
        <v>69</v>
      </c>
      <c r="F121" s="343" t="s">
        <v>69</v>
      </c>
      <c r="G121" s="342">
        <v>1</v>
      </c>
      <c r="H121" s="338" t="s">
        <v>240</v>
      </c>
    </row>
    <row r="122" spans="1:8" s="303" customFormat="1" x14ac:dyDescent="0.55000000000000004">
      <c r="A122" s="337">
        <v>71</v>
      </c>
      <c r="B122" s="340" t="s">
        <v>110</v>
      </c>
      <c r="C122" s="339" t="s">
        <v>589</v>
      </c>
      <c r="D122" s="340" t="s">
        <v>765</v>
      </c>
      <c r="E122" s="343" t="s">
        <v>69</v>
      </c>
      <c r="F122" s="343" t="s">
        <v>69</v>
      </c>
      <c r="G122" s="342">
        <v>1</v>
      </c>
      <c r="H122" s="338" t="s">
        <v>240</v>
      </c>
    </row>
    <row r="123" spans="1:8" s="303" customFormat="1" x14ac:dyDescent="0.55000000000000004">
      <c r="A123" s="337">
        <v>72</v>
      </c>
      <c r="B123" s="340" t="s">
        <v>110</v>
      </c>
      <c r="C123" s="339" t="s">
        <v>587</v>
      </c>
      <c r="D123" s="340" t="s">
        <v>765</v>
      </c>
      <c r="E123" s="343" t="s">
        <v>69</v>
      </c>
      <c r="F123" s="343" t="s">
        <v>69</v>
      </c>
      <c r="G123" s="342">
        <v>1</v>
      </c>
      <c r="H123" s="338" t="s">
        <v>240</v>
      </c>
    </row>
    <row r="124" spans="1:8" s="303" customFormat="1" x14ac:dyDescent="0.55000000000000004">
      <c r="A124" s="337">
        <v>73</v>
      </c>
      <c r="B124" s="340" t="s">
        <v>110</v>
      </c>
      <c r="C124" s="339" t="s">
        <v>594</v>
      </c>
      <c r="D124" s="340" t="s">
        <v>765</v>
      </c>
      <c r="E124" s="343" t="s">
        <v>69</v>
      </c>
      <c r="F124" s="343" t="s">
        <v>69</v>
      </c>
      <c r="G124" s="342">
        <v>1</v>
      </c>
      <c r="H124" s="338" t="s">
        <v>240</v>
      </c>
    </row>
    <row r="125" spans="1:8" s="303" customFormat="1" x14ac:dyDescent="0.55000000000000004">
      <c r="A125" s="337">
        <v>74</v>
      </c>
      <c r="B125" s="340" t="s">
        <v>110</v>
      </c>
      <c r="C125" s="339" t="s">
        <v>597</v>
      </c>
      <c r="D125" s="340" t="s">
        <v>765</v>
      </c>
      <c r="E125" s="343" t="s">
        <v>69</v>
      </c>
      <c r="F125" s="343" t="s">
        <v>69</v>
      </c>
      <c r="G125" s="342">
        <v>1</v>
      </c>
      <c r="H125" s="338" t="s">
        <v>240</v>
      </c>
    </row>
    <row r="126" spans="1:8" s="303" customFormat="1" x14ac:dyDescent="0.55000000000000004">
      <c r="A126" s="337">
        <v>75</v>
      </c>
      <c r="B126" s="340" t="s">
        <v>233</v>
      </c>
      <c r="C126" s="339" t="s">
        <v>599</v>
      </c>
      <c r="D126" s="340" t="s">
        <v>765</v>
      </c>
      <c r="E126" s="343" t="s">
        <v>69</v>
      </c>
      <c r="F126" s="343" t="s">
        <v>69</v>
      </c>
      <c r="G126" s="342">
        <v>1</v>
      </c>
      <c r="H126" s="338" t="s">
        <v>240</v>
      </c>
    </row>
    <row r="127" spans="1:8" s="303" customFormat="1" x14ac:dyDescent="0.55000000000000004">
      <c r="A127" s="337">
        <v>76</v>
      </c>
      <c r="B127" s="340" t="s">
        <v>233</v>
      </c>
      <c r="C127" s="339" t="s">
        <v>895</v>
      </c>
      <c r="D127" s="340" t="s">
        <v>765</v>
      </c>
      <c r="E127" s="343" t="s">
        <v>69</v>
      </c>
      <c r="F127" s="343" t="s">
        <v>69</v>
      </c>
      <c r="G127" s="342">
        <v>1</v>
      </c>
      <c r="H127" s="338" t="s">
        <v>240</v>
      </c>
    </row>
    <row r="128" spans="1:8" s="303" customFormat="1" x14ac:dyDescent="0.55000000000000004">
      <c r="A128" s="337">
        <v>77</v>
      </c>
      <c r="B128" s="340" t="s">
        <v>233</v>
      </c>
      <c r="C128" s="339" t="s">
        <v>600</v>
      </c>
      <c r="D128" s="340" t="s">
        <v>765</v>
      </c>
      <c r="E128" s="343" t="s">
        <v>69</v>
      </c>
      <c r="F128" s="343" t="s">
        <v>69</v>
      </c>
      <c r="G128" s="342">
        <v>1</v>
      </c>
      <c r="H128" s="338" t="s">
        <v>240</v>
      </c>
    </row>
    <row r="129" spans="1:8" s="303" customFormat="1" x14ac:dyDescent="0.55000000000000004">
      <c r="A129" s="337">
        <v>78</v>
      </c>
      <c r="B129" s="340" t="s">
        <v>233</v>
      </c>
      <c r="C129" s="339" t="s">
        <v>827</v>
      </c>
      <c r="D129" s="340" t="s">
        <v>765</v>
      </c>
      <c r="E129" s="343" t="s">
        <v>69</v>
      </c>
      <c r="F129" s="343" t="s">
        <v>69</v>
      </c>
      <c r="G129" s="342">
        <v>1</v>
      </c>
      <c r="H129" s="338" t="s">
        <v>240</v>
      </c>
    </row>
    <row r="130" spans="1:8" s="303" customFormat="1" x14ac:dyDescent="0.55000000000000004">
      <c r="A130" s="337">
        <v>79</v>
      </c>
      <c r="B130" s="340" t="s">
        <v>233</v>
      </c>
      <c r="C130" s="339" t="s">
        <v>910</v>
      </c>
      <c r="D130" s="340" t="s">
        <v>765</v>
      </c>
      <c r="E130" s="343" t="s">
        <v>69</v>
      </c>
      <c r="F130" s="343" t="s">
        <v>69</v>
      </c>
      <c r="G130" s="342">
        <v>1</v>
      </c>
      <c r="H130" s="338" t="s">
        <v>240</v>
      </c>
    </row>
    <row r="131" spans="1:8" s="303" customFormat="1" x14ac:dyDescent="0.55000000000000004">
      <c r="A131" s="337">
        <v>80</v>
      </c>
      <c r="B131" s="340" t="s">
        <v>110</v>
      </c>
      <c r="C131" s="339" t="s">
        <v>591</v>
      </c>
      <c r="D131" s="340" t="s">
        <v>765</v>
      </c>
      <c r="E131" s="343" t="s">
        <v>69</v>
      </c>
      <c r="F131" s="343" t="s">
        <v>69</v>
      </c>
      <c r="G131" s="342">
        <v>1</v>
      </c>
      <c r="H131" s="338" t="s">
        <v>752</v>
      </c>
    </row>
    <row r="132" spans="1:8" s="303" customFormat="1" x14ac:dyDescent="0.55000000000000004">
      <c r="A132" s="337">
        <v>81</v>
      </c>
      <c r="B132" s="340" t="s">
        <v>110</v>
      </c>
      <c r="C132" s="339" t="s">
        <v>588</v>
      </c>
      <c r="D132" s="340" t="s">
        <v>765</v>
      </c>
      <c r="E132" s="343" t="s">
        <v>69</v>
      </c>
      <c r="F132" s="343" t="s">
        <v>69</v>
      </c>
      <c r="G132" s="342">
        <v>1</v>
      </c>
      <c r="H132" s="338" t="s">
        <v>752</v>
      </c>
    </row>
    <row r="133" spans="1:8" s="303" customFormat="1" x14ac:dyDescent="0.55000000000000004">
      <c r="A133" s="337">
        <v>82</v>
      </c>
      <c r="B133" s="340" t="s">
        <v>110</v>
      </c>
      <c r="C133" s="339" t="s">
        <v>894</v>
      </c>
      <c r="D133" s="340" t="s">
        <v>765</v>
      </c>
      <c r="E133" s="343" t="s">
        <v>69</v>
      </c>
      <c r="F133" s="343" t="s">
        <v>69</v>
      </c>
      <c r="G133" s="342">
        <v>1</v>
      </c>
      <c r="H133" s="338" t="s">
        <v>752</v>
      </c>
    </row>
    <row r="134" spans="1:8" s="303" customFormat="1" x14ac:dyDescent="0.55000000000000004">
      <c r="A134" s="425" t="s">
        <v>62</v>
      </c>
      <c r="B134" s="425"/>
      <c r="C134" s="425"/>
      <c r="D134" s="425"/>
      <c r="E134" s="425"/>
      <c r="F134" s="425"/>
      <c r="G134" s="342">
        <f>SUM(G120:G133)</f>
        <v>14</v>
      </c>
      <c r="H134" s="338"/>
    </row>
    <row r="135" spans="1:8" s="303" customFormat="1" x14ac:dyDescent="0.55000000000000004">
      <c r="A135" s="430" t="s">
        <v>768</v>
      </c>
      <c r="B135" s="430"/>
      <c r="C135" s="430"/>
      <c r="D135" s="430"/>
      <c r="E135" s="430"/>
      <c r="F135" s="430"/>
      <c r="G135" s="430"/>
      <c r="H135" s="430"/>
    </row>
    <row r="136" spans="1:8" s="303" customFormat="1" x14ac:dyDescent="0.55000000000000004">
      <c r="A136" s="344"/>
      <c r="B136" s="345" t="s">
        <v>902</v>
      </c>
      <c r="C136" s="346"/>
      <c r="D136" s="347"/>
      <c r="E136" s="348"/>
      <c r="F136" s="348"/>
      <c r="G136" s="349"/>
      <c r="H136" s="347"/>
    </row>
    <row r="137" spans="1:8" s="303" customFormat="1" x14ac:dyDescent="0.55000000000000004">
      <c r="A137" s="344">
        <v>83</v>
      </c>
      <c r="B137" s="347" t="s">
        <v>474</v>
      </c>
      <c r="C137" s="346" t="s">
        <v>73</v>
      </c>
      <c r="D137" s="347" t="s">
        <v>120</v>
      </c>
      <c r="E137" s="348" t="s">
        <v>499</v>
      </c>
      <c r="F137" s="348">
        <v>712052103001</v>
      </c>
      <c r="G137" s="349"/>
      <c r="H137" s="347" t="s">
        <v>911</v>
      </c>
    </row>
    <row r="138" spans="1:8" s="303" customFormat="1" x14ac:dyDescent="0.55000000000000004">
      <c r="A138" s="430" t="s">
        <v>62</v>
      </c>
      <c r="B138" s="430"/>
      <c r="C138" s="430"/>
      <c r="D138" s="430"/>
      <c r="E138" s="430"/>
      <c r="F138" s="430"/>
      <c r="G138" s="349">
        <f>SUM(G137)</f>
        <v>0</v>
      </c>
      <c r="H138" s="347"/>
    </row>
    <row r="139" spans="1:8" s="303" customFormat="1" x14ac:dyDescent="0.55000000000000004">
      <c r="A139" s="344"/>
      <c r="B139" s="345" t="s">
        <v>903</v>
      </c>
      <c r="C139" s="346"/>
      <c r="D139" s="347"/>
      <c r="E139" s="348"/>
      <c r="F139" s="348"/>
      <c r="G139" s="349"/>
      <c r="H139" s="347"/>
    </row>
    <row r="140" spans="1:8" s="303" customFormat="1" x14ac:dyDescent="0.55000000000000004">
      <c r="A140" s="344">
        <v>84</v>
      </c>
      <c r="B140" s="347" t="s">
        <v>568</v>
      </c>
      <c r="C140" s="346" t="s">
        <v>601</v>
      </c>
      <c r="D140" s="347" t="s">
        <v>120</v>
      </c>
      <c r="E140" s="348" t="s">
        <v>503</v>
      </c>
      <c r="F140" s="348">
        <v>712052101004</v>
      </c>
      <c r="G140" s="349">
        <v>1</v>
      </c>
      <c r="H140" s="345" t="s">
        <v>208</v>
      </c>
    </row>
    <row r="141" spans="1:8" s="303" customFormat="1" x14ac:dyDescent="0.55000000000000004">
      <c r="A141" s="344">
        <v>85</v>
      </c>
      <c r="B141" s="347" t="s">
        <v>474</v>
      </c>
      <c r="C141" s="346" t="s">
        <v>73</v>
      </c>
      <c r="D141" s="347" t="s">
        <v>120</v>
      </c>
      <c r="E141" s="348" t="s">
        <v>503</v>
      </c>
      <c r="F141" s="348">
        <v>712052103002</v>
      </c>
      <c r="G141" s="349">
        <v>1</v>
      </c>
      <c r="H141" s="345" t="s">
        <v>270</v>
      </c>
    </row>
    <row r="142" spans="1:8" s="303" customFormat="1" x14ac:dyDescent="0.55000000000000004">
      <c r="A142" s="430" t="s">
        <v>62</v>
      </c>
      <c r="B142" s="430"/>
      <c r="C142" s="430"/>
      <c r="D142" s="430"/>
      <c r="E142" s="430"/>
      <c r="F142" s="430"/>
      <c r="G142" s="349">
        <f>SUM(G140:G141)</f>
        <v>2</v>
      </c>
      <c r="H142" s="347"/>
    </row>
    <row r="143" spans="1:8" s="303" customFormat="1" x14ac:dyDescent="0.55000000000000004">
      <c r="A143" s="344"/>
      <c r="B143" s="345" t="s">
        <v>901</v>
      </c>
      <c r="C143" s="346"/>
      <c r="D143" s="347"/>
      <c r="E143" s="348"/>
      <c r="F143" s="348"/>
      <c r="G143" s="349"/>
      <c r="H143" s="347"/>
    </row>
    <row r="144" spans="1:8" s="303" customFormat="1" x14ac:dyDescent="0.55000000000000004">
      <c r="A144" s="430" t="s">
        <v>62</v>
      </c>
      <c r="B144" s="430"/>
      <c r="C144" s="430"/>
      <c r="D144" s="430"/>
      <c r="E144" s="430"/>
      <c r="F144" s="430"/>
      <c r="G144" s="349">
        <f>SUM(G143)</f>
        <v>0</v>
      </c>
      <c r="H144" s="345"/>
    </row>
    <row r="145" spans="1:8" s="303" customFormat="1" x14ac:dyDescent="0.55000000000000004">
      <c r="A145" s="344"/>
      <c r="B145" s="345" t="s">
        <v>904</v>
      </c>
      <c r="C145" s="346"/>
      <c r="D145" s="347"/>
      <c r="E145" s="348"/>
      <c r="F145" s="348"/>
      <c r="G145" s="349"/>
      <c r="H145" s="347"/>
    </row>
    <row r="146" spans="1:8" s="303" customFormat="1" x14ac:dyDescent="0.55000000000000004">
      <c r="A146" s="344">
        <v>86</v>
      </c>
      <c r="B146" s="347" t="s">
        <v>571</v>
      </c>
      <c r="C146" s="346" t="s">
        <v>603</v>
      </c>
      <c r="D146" s="347" t="s">
        <v>127</v>
      </c>
      <c r="E146" s="348" t="s">
        <v>509</v>
      </c>
      <c r="F146" s="348">
        <v>712053101001</v>
      </c>
      <c r="G146" s="349">
        <v>1</v>
      </c>
      <c r="H146" s="345" t="s">
        <v>125</v>
      </c>
    </row>
    <row r="147" spans="1:8" s="303" customFormat="1" x14ac:dyDescent="0.55000000000000004">
      <c r="A147" s="344">
        <v>87</v>
      </c>
      <c r="B147" s="347" t="s">
        <v>602</v>
      </c>
      <c r="C147" s="346" t="s">
        <v>594</v>
      </c>
      <c r="D147" s="347" t="s">
        <v>127</v>
      </c>
      <c r="E147" s="348" t="s">
        <v>509</v>
      </c>
      <c r="F147" s="348">
        <v>712053701002</v>
      </c>
      <c r="G147" s="349">
        <v>1</v>
      </c>
      <c r="H147" s="345" t="s">
        <v>284</v>
      </c>
    </row>
    <row r="148" spans="1:8" s="303" customFormat="1" x14ac:dyDescent="0.55000000000000004">
      <c r="A148" s="430" t="s">
        <v>62</v>
      </c>
      <c r="B148" s="430"/>
      <c r="C148" s="430"/>
      <c r="D148" s="430"/>
      <c r="E148" s="430"/>
      <c r="F148" s="430"/>
      <c r="G148" s="349">
        <f>SUM(G147:G147)</f>
        <v>1</v>
      </c>
      <c r="H148" s="345"/>
    </row>
    <row r="149" spans="1:8" s="303" customFormat="1" x14ac:dyDescent="0.55000000000000004">
      <c r="A149" s="344"/>
      <c r="B149" s="345" t="s">
        <v>905</v>
      </c>
      <c r="C149" s="346"/>
      <c r="D149" s="347"/>
      <c r="E149" s="348"/>
      <c r="F149" s="348"/>
      <c r="G149" s="349"/>
      <c r="H149" s="347"/>
    </row>
    <row r="150" spans="1:8" s="303" customFormat="1" x14ac:dyDescent="0.55000000000000004">
      <c r="A150" s="344">
        <v>88</v>
      </c>
      <c r="B150" s="347" t="s">
        <v>604</v>
      </c>
      <c r="C150" s="346" t="s">
        <v>73</v>
      </c>
      <c r="D150" s="347" t="s">
        <v>127</v>
      </c>
      <c r="E150" s="348" t="s">
        <v>96</v>
      </c>
      <c r="F150" s="348">
        <v>712053702001</v>
      </c>
      <c r="G150" s="349">
        <v>1</v>
      </c>
      <c r="H150" s="345" t="s">
        <v>758</v>
      </c>
    </row>
    <row r="151" spans="1:8" s="303" customFormat="1" x14ac:dyDescent="0.55000000000000004">
      <c r="A151" s="430" t="s">
        <v>62</v>
      </c>
      <c r="B151" s="430"/>
      <c r="C151" s="430"/>
      <c r="D151" s="430"/>
      <c r="E151" s="430"/>
      <c r="F151" s="430"/>
      <c r="G151" s="349">
        <f>SUM(G150:G150)</f>
        <v>1</v>
      </c>
      <c r="H151" s="345"/>
    </row>
    <row r="152" spans="1:8" s="303" customFormat="1" x14ac:dyDescent="0.55000000000000004">
      <c r="A152" s="344"/>
      <c r="B152" s="345" t="s">
        <v>585</v>
      </c>
      <c r="C152" s="346"/>
      <c r="D152" s="347"/>
      <c r="E152" s="348"/>
      <c r="F152" s="348"/>
      <c r="G152" s="349"/>
      <c r="H152" s="347"/>
    </row>
    <row r="153" spans="1:8" s="303" customFormat="1" x14ac:dyDescent="0.55000000000000004">
      <c r="A153" s="344">
        <v>89</v>
      </c>
      <c r="B153" s="347" t="s">
        <v>584</v>
      </c>
      <c r="C153" s="346" t="s">
        <v>605</v>
      </c>
      <c r="D153" s="347" t="s">
        <v>130</v>
      </c>
      <c r="E153" s="348" t="s">
        <v>585</v>
      </c>
      <c r="F153" s="348">
        <v>712054611002</v>
      </c>
      <c r="G153" s="349">
        <v>1</v>
      </c>
      <c r="H153" s="345" t="s">
        <v>758</v>
      </c>
    </row>
    <row r="154" spans="1:8" s="303" customFormat="1" x14ac:dyDescent="0.55000000000000004">
      <c r="A154" s="344">
        <v>90</v>
      </c>
      <c r="B154" s="347" t="s">
        <v>584</v>
      </c>
      <c r="C154" s="346" t="s">
        <v>606</v>
      </c>
      <c r="D154" s="347" t="s">
        <v>130</v>
      </c>
      <c r="E154" s="348" t="s">
        <v>585</v>
      </c>
      <c r="F154" s="348">
        <v>712054611004</v>
      </c>
      <c r="G154" s="349">
        <v>1</v>
      </c>
      <c r="H154" s="345" t="s">
        <v>758</v>
      </c>
    </row>
    <row r="155" spans="1:8" s="303" customFormat="1" x14ac:dyDescent="0.55000000000000004">
      <c r="A155" s="430" t="s">
        <v>62</v>
      </c>
      <c r="B155" s="430"/>
      <c r="C155" s="430"/>
      <c r="D155" s="430"/>
      <c r="E155" s="430"/>
      <c r="F155" s="430"/>
      <c r="G155" s="349"/>
      <c r="H155" s="345"/>
    </row>
    <row r="156" spans="1:8" s="303" customFormat="1" x14ac:dyDescent="0.55000000000000004">
      <c r="A156" s="344"/>
      <c r="B156" s="345" t="s">
        <v>906</v>
      </c>
      <c r="C156" s="346"/>
      <c r="D156" s="347"/>
      <c r="E156" s="348"/>
      <c r="F156" s="348"/>
      <c r="G156" s="349"/>
      <c r="H156" s="347"/>
    </row>
    <row r="157" spans="1:8" s="303" customFormat="1" x14ac:dyDescent="0.55000000000000004">
      <c r="A157" s="344">
        <v>91</v>
      </c>
      <c r="B157" s="347" t="s">
        <v>584</v>
      </c>
      <c r="C157" s="346" t="s">
        <v>607</v>
      </c>
      <c r="D157" s="347" t="s">
        <v>130</v>
      </c>
      <c r="E157" s="348" t="s">
        <v>517</v>
      </c>
      <c r="F157" s="348">
        <v>712054611007</v>
      </c>
      <c r="G157" s="349">
        <v>1</v>
      </c>
      <c r="H157" s="345" t="s">
        <v>758</v>
      </c>
    </row>
    <row r="158" spans="1:8" s="303" customFormat="1" x14ac:dyDescent="0.55000000000000004">
      <c r="A158" s="344">
        <v>92</v>
      </c>
      <c r="B158" s="347" t="s">
        <v>584</v>
      </c>
      <c r="C158" s="346" t="s">
        <v>540</v>
      </c>
      <c r="D158" s="347" t="s">
        <v>130</v>
      </c>
      <c r="E158" s="348" t="s">
        <v>517</v>
      </c>
      <c r="F158" s="348">
        <v>712054611006</v>
      </c>
      <c r="G158" s="349">
        <v>1</v>
      </c>
      <c r="H158" s="345" t="s">
        <v>284</v>
      </c>
    </row>
    <row r="159" spans="1:8" s="303" customFormat="1" x14ac:dyDescent="0.55000000000000004">
      <c r="A159" s="344">
        <v>93</v>
      </c>
      <c r="B159" s="347" t="s">
        <v>608</v>
      </c>
      <c r="C159" s="346" t="s">
        <v>609</v>
      </c>
      <c r="D159" s="347" t="s">
        <v>130</v>
      </c>
      <c r="E159" s="348" t="s">
        <v>517</v>
      </c>
      <c r="F159" s="348">
        <v>712054706001</v>
      </c>
      <c r="G159" s="349">
        <v>1</v>
      </c>
      <c r="H159" s="345" t="s">
        <v>294</v>
      </c>
    </row>
    <row r="160" spans="1:8" s="303" customFormat="1" x14ac:dyDescent="0.55000000000000004">
      <c r="A160" s="430" t="s">
        <v>62</v>
      </c>
      <c r="B160" s="430"/>
      <c r="C160" s="430"/>
      <c r="D160" s="430"/>
      <c r="E160" s="430"/>
      <c r="F160" s="430"/>
      <c r="G160" s="349">
        <f>SUM(G157:G159)</f>
        <v>3</v>
      </c>
      <c r="H160" s="345"/>
    </row>
    <row r="161" spans="1:8" s="303" customFormat="1" x14ac:dyDescent="0.55000000000000004">
      <c r="A161" s="344"/>
      <c r="B161" s="345" t="s">
        <v>907</v>
      </c>
      <c r="C161" s="346"/>
      <c r="D161" s="347"/>
      <c r="E161" s="348"/>
      <c r="F161" s="348"/>
      <c r="G161" s="349"/>
      <c r="H161" s="347"/>
    </row>
    <row r="162" spans="1:8" s="303" customFormat="1" x14ac:dyDescent="0.55000000000000004">
      <c r="A162" s="344">
        <v>94</v>
      </c>
      <c r="B162" s="347" t="s">
        <v>584</v>
      </c>
      <c r="C162" s="346" t="s">
        <v>73</v>
      </c>
      <c r="D162" s="347" t="s">
        <v>130</v>
      </c>
      <c r="E162" s="348" t="s">
        <v>580</v>
      </c>
      <c r="F162" s="348">
        <v>712054611003</v>
      </c>
      <c r="G162" s="349">
        <v>1</v>
      </c>
      <c r="H162" s="345" t="s">
        <v>758</v>
      </c>
    </row>
    <row r="163" spans="1:8" s="303" customFormat="1" x14ac:dyDescent="0.55000000000000004">
      <c r="A163" s="344">
        <v>95</v>
      </c>
      <c r="B163" s="347" t="s">
        <v>610</v>
      </c>
      <c r="C163" s="346" t="s">
        <v>611</v>
      </c>
      <c r="D163" s="347" t="s">
        <v>130</v>
      </c>
      <c r="E163" s="348" t="s">
        <v>522</v>
      </c>
      <c r="F163" s="348">
        <v>712054708001</v>
      </c>
      <c r="G163" s="349">
        <v>1</v>
      </c>
      <c r="H163" s="345" t="s">
        <v>294</v>
      </c>
    </row>
    <row r="164" spans="1:8" s="303" customFormat="1" x14ac:dyDescent="0.55000000000000004">
      <c r="A164" s="430" t="s">
        <v>62</v>
      </c>
      <c r="B164" s="430"/>
      <c r="C164" s="430"/>
      <c r="D164" s="430"/>
      <c r="E164" s="430"/>
      <c r="F164" s="430"/>
      <c r="G164" s="349">
        <f>SUM(G162:G163)</f>
        <v>2</v>
      </c>
      <c r="H164" s="345"/>
    </row>
    <row r="165" spans="1:8" s="303" customFormat="1" x14ac:dyDescent="0.55000000000000004">
      <c r="A165" s="344"/>
      <c r="B165" s="345" t="s">
        <v>136</v>
      </c>
      <c r="C165" s="346"/>
      <c r="D165" s="347"/>
      <c r="E165" s="348"/>
      <c r="F165" s="348"/>
      <c r="G165" s="349"/>
      <c r="H165" s="347"/>
    </row>
    <row r="166" spans="1:8" s="303" customFormat="1" x14ac:dyDescent="0.55000000000000004">
      <c r="A166" s="344">
        <v>96</v>
      </c>
      <c r="B166" s="347" t="s">
        <v>97</v>
      </c>
      <c r="C166" s="346" t="s">
        <v>614</v>
      </c>
      <c r="D166" s="347" t="s">
        <v>763</v>
      </c>
      <c r="E166" s="350" t="s">
        <v>69</v>
      </c>
      <c r="F166" s="350" t="s">
        <v>69</v>
      </c>
      <c r="G166" s="349">
        <v>1</v>
      </c>
      <c r="H166" s="345" t="s">
        <v>125</v>
      </c>
    </row>
    <row r="167" spans="1:8" s="303" customFormat="1" x14ac:dyDescent="0.55000000000000004">
      <c r="A167" s="344">
        <v>97</v>
      </c>
      <c r="B167" s="347" t="s">
        <v>97</v>
      </c>
      <c r="C167" s="346" t="s">
        <v>616</v>
      </c>
      <c r="D167" s="347" t="s">
        <v>763</v>
      </c>
      <c r="E167" s="350" t="s">
        <v>69</v>
      </c>
      <c r="F167" s="350" t="s">
        <v>69</v>
      </c>
      <c r="G167" s="349">
        <v>1</v>
      </c>
      <c r="H167" s="345" t="s">
        <v>125</v>
      </c>
    </row>
    <row r="168" spans="1:8" s="303" customFormat="1" x14ac:dyDescent="0.55000000000000004">
      <c r="A168" s="344">
        <v>98</v>
      </c>
      <c r="B168" s="347" t="s">
        <v>290</v>
      </c>
      <c r="C168" s="346" t="s">
        <v>618</v>
      </c>
      <c r="D168" s="347" t="s">
        <v>763</v>
      </c>
      <c r="E168" s="350" t="s">
        <v>69</v>
      </c>
      <c r="F168" s="350" t="s">
        <v>69</v>
      </c>
      <c r="G168" s="349">
        <v>1</v>
      </c>
      <c r="H168" s="345" t="s">
        <v>288</v>
      </c>
    </row>
    <row r="169" spans="1:8" s="303" customFormat="1" x14ac:dyDescent="0.55000000000000004">
      <c r="A169" s="430" t="s">
        <v>62</v>
      </c>
      <c r="B169" s="430"/>
      <c r="C169" s="430"/>
      <c r="D169" s="430"/>
      <c r="E169" s="430"/>
      <c r="F169" s="430"/>
      <c r="G169" s="349">
        <f>SUM(G166:G168)</f>
        <v>3</v>
      </c>
      <c r="H169" s="345"/>
    </row>
    <row r="170" spans="1:8" s="303" customFormat="1" x14ac:dyDescent="0.55000000000000004">
      <c r="A170" s="344"/>
      <c r="B170" s="345" t="s">
        <v>108</v>
      </c>
      <c r="C170" s="346"/>
      <c r="D170" s="347"/>
      <c r="E170" s="348"/>
      <c r="F170" s="348"/>
      <c r="G170" s="349"/>
      <c r="H170" s="347"/>
    </row>
    <row r="171" spans="1:8" s="303" customFormat="1" x14ac:dyDescent="0.55000000000000004">
      <c r="A171" s="344">
        <v>99</v>
      </c>
      <c r="B171" s="347" t="s">
        <v>97</v>
      </c>
      <c r="C171" s="346" t="s">
        <v>636</v>
      </c>
      <c r="D171" s="347" t="s">
        <v>764</v>
      </c>
      <c r="E171" s="350" t="s">
        <v>69</v>
      </c>
      <c r="F171" s="350" t="s">
        <v>69</v>
      </c>
      <c r="G171" s="349">
        <v>1</v>
      </c>
      <c r="H171" s="345" t="s">
        <v>125</v>
      </c>
    </row>
    <row r="172" spans="1:8" s="303" customFormat="1" x14ac:dyDescent="0.55000000000000004">
      <c r="A172" s="344">
        <v>100</v>
      </c>
      <c r="B172" s="347" t="s">
        <v>279</v>
      </c>
      <c r="C172" s="346" t="s">
        <v>624</v>
      </c>
      <c r="D172" s="347" t="s">
        <v>769</v>
      </c>
      <c r="E172" s="350" t="s">
        <v>69</v>
      </c>
      <c r="F172" s="350" t="s">
        <v>69</v>
      </c>
      <c r="G172" s="349">
        <v>1</v>
      </c>
      <c r="H172" s="345" t="s">
        <v>758</v>
      </c>
    </row>
    <row r="173" spans="1:8" s="303" customFormat="1" x14ac:dyDescent="0.55000000000000004">
      <c r="A173" s="344">
        <v>101</v>
      </c>
      <c r="B173" s="347" t="s">
        <v>281</v>
      </c>
      <c r="C173" s="346" t="s">
        <v>626</v>
      </c>
      <c r="D173" s="347" t="s">
        <v>769</v>
      </c>
      <c r="E173" s="350" t="s">
        <v>69</v>
      </c>
      <c r="F173" s="350" t="s">
        <v>69</v>
      </c>
      <c r="G173" s="349">
        <v>1</v>
      </c>
      <c r="H173" s="345" t="s">
        <v>758</v>
      </c>
    </row>
    <row r="174" spans="1:8" s="303" customFormat="1" x14ac:dyDescent="0.55000000000000004">
      <c r="A174" s="344">
        <v>102</v>
      </c>
      <c r="B174" s="347" t="s">
        <v>281</v>
      </c>
      <c r="C174" s="346" t="s">
        <v>628</v>
      </c>
      <c r="D174" s="347" t="s">
        <v>769</v>
      </c>
      <c r="E174" s="350" t="s">
        <v>69</v>
      </c>
      <c r="F174" s="350" t="s">
        <v>69</v>
      </c>
      <c r="G174" s="349">
        <v>1</v>
      </c>
      <c r="H174" s="345" t="s">
        <v>758</v>
      </c>
    </row>
    <row r="175" spans="1:8" s="303" customFormat="1" x14ac:dyDescent="0.55000000000000004">
      <c r="A175" s="344">
        <v>103</v>
      </c>
      <c r="B175" s="347" t="s">
        <v>281</v>
      </c>
      <c r="C175" s="346" t="s">
        <v>630</v>
      </c>
      <c r="D175" s="347" t="s">
        <v>769</v>
      </c>
      <c r="E175" s="350" t="s">
        <v>69</v>
      </c>
      <c r="F175" s="350" t="s">
        <v>69</v>
      </c>
      <c r="G175" s="349">
        <v>1</v>
      </c>
      <c r="H175" s="345" t="s">
        <v>758</v>
      </c>
    </row>
    <row r="176" spans="1:8" s="303" customFormat="1" x14ac:dyDescent="0.55000000000000004">
      <c r="A176" s="344">
        <v>104</v>
      </c>
      <c r="B176" s="347" t="s">
        <v>622</v>
      </c>
      <c r="C176" s="346" t="s">
        <v>623</v>
      </c>
      <c r="D176" s="347" t="s">
        <v>769</v>
      </c>
      <c r="E176" s="350" t="s">
        <v>69</v>
      </c>
      <c r="F176" s="350" t="s">
        <v>69</v>
      </c>
      <c r="G176" s="349">
        <v>1</v>
      </c>
      <c r="H176" s="345" t="s">
        <v>291</v>
      </c>
    </row>
    <row r="177" spans="1:8" s="303" customFormat="1" x14ac:dyDescent="0.55000000000000004">
      <c r="A177" s="344">
        <v>105</v>
      </c>
      <c r="B177" s="347" t="s">
        <v>302</v>
      </c>
      <c r="C177" s="346" t="s">
        <v>632</v>
      </c>
      <c r="D177" s="347" t="s">
        <v>769</v>
      </c>
      <c r="E177" s="348"/>
      <c r="F177" s="348"/>
      <c r="G177" s="349">
        <v>1</v>
      </c>
      <c r="H177" s="345" t="s">
        <v>294</v>
      </c>
    </row>
    <row r="178" spans="1:8" s="303" customFormat="1" x14ac:dyDescent="0.55000000000000004">
      <c r="A178" s="344">
        <v>106</v>
      </c>
      <c r="B178" s="347" t="s">
        <v>302</v>
      </c>
      <c r="C178" s="346" t="s">
        <v>634</v>
      </c>
      <c r="D178" s="347" t="s">
        <v>769</v>
      </c>
      <c r="E178" s="348"/>
      <c r="F178" s="348"/>
      <c r="G178" s="349">
        <v>1</v>
      </c>
      <c r="H178" s="345" t="s">
        <v>294</v>
      </c>
    </row>
    <row r="179" spans="1:8" s="303" customFormat="1" x14ac:dyDescent="0.55000000000000004">
      <c r="A179" s="430" t="s">
        <v>62</v>
      </c>
      <c r="B179" s="430"/>
      <c r="C179" s="430"/>
      <c r="D179" s="430"/>
      <c r="E179" s="430"/>
      <c r="F179" s="430"/>
      <c r="G179" s="349">
        <f>SUM(G171:G178)</f>
        <v>8</v>
      </c>
      <c r="H179" s="345"/>
    </row>
    <row r="180" spans="1:8" s="303" customFormat="1" x14ac:dyDescent="0.55000000000000004">
      <c r="A180" s="344"/>
      <c r="B180" s="345" t="s">
        <v>908</v>
      </c>
      <c r="C180" s="346"/>
      <c r="D180" s="347"/>
      <c r="E180" s="348"/>
      <c r="F180" s="348"/>
      <c r="G180" s="349"/>
      <c r="H180" s="347"/>
    </row>
    <row r="181" spans="1:8" s="303" customFormat="1" x14ac:dyDescent="0.55000000000000004">
      <c r="A181" s="344">
        <v>107</v>
      </c>
      <c r="B181" s="347" t="s">
        <v>110</v>
      </c>
      <c r="C181" s="346" t="s">
        <v>755</v>
      </c>
      <c r="D181" s="347" t="s">
        <v>765</v>
      </c>
      <c r="E181" s="350" t="s">
        <v>69</v>
      </c>
      <c r="F181" s="350" t="s">
        <v>69</v>
      </c>
      <c r="G181" s="349">
        <v>1</v>
      </c>
      <c r="H181" s="345" t="s">
        <v>125</v>
      </c>
    </row>
    <row r="182" spans="1:8" s="303" customFormat="1" x14ac:dyDescent="0.55000000000000004">
      <c r="A182" s="344">
        <v>108</v>
      </c>
      <c r="B182" s="347" t="s">
        <v>110</v>
      </c>
      <c r="C182" s="346" t="s">
        <v>637</v>
      </c>
      <c r="D182" s="347" t="s">
        <v>765</v>
      </c>
      <c r="E182" s="350" t="s">
        <v>69</v>
      </c>
      <c r="F182" s="350" t="s">
        <v>69</v>
      </c>
      <c r="G182" s="349">
        <v>1</v>
      </c>
      <c r="H182" s="345" t="s">
        <v>125</v>
      </c>
    </row>
    <row r="183" spans="1:8" s="303" customFormat="1" x14ac:dyDescent="0.55000000000000004">
      <c r="A183" s="344">
        <v>109</v>
      </c>
      <c r="B183" s="347" t="s">
        <v>110</v>
      </c>
      <c r="C183" s="346" t="s">
        <v>638</v>
      </c>
      <c r="D183" s="347" t="s">
        <v>765</v>
      </c>
      <c r="E183" s="350" t="s">
        <v>69</v>
      </c>
      <c r="F183" s="350" t="s">
        <v>69</v>
      </c>
      <c r="G183" s="349">
        <v>1</v>
      </c>
      <c r="H183" s="345" t="s">
        <v>125</v>
      </c>
    </row>
    <row r="184" spans="1:8" s="303" customFormat="1" x14ac:dyDescent="0.55000000000000004">
      <c r="A184" s="344">
        <v>110</v>
      </c>
      <c r="B184" s="347" t="s">
        <v>233</v>
      </c>
      <c r="C184" s="346" t="s">
        <v>635</v>
      </c>
      <c r="D184" s="347" t="s">
        <v>765</v>
      </c>
      <c r="E184" s="350" t="s">
        <v>69</v>
      </c>
      <c r="F184" s="350" t="s">
        <v>69</v>
      </c>
      <c r="G184" s="349">
        <v>1</v>
      </c>
      <c r="H184" s="345" t="s">
        <v>125</v>
      </c>
    </row>
    <row r="185" spans="1:8" s="303" customFormat="1" x14ac:dyDescent="0.55000000000000004">
      <c r="A185" s="344">
        <v>111</v>
      </c>
      <c r="B185" s="347" t="s">
        <v>233</v>
      </c>
      <c r="C185" s="346" t="s">
        <v>633</v>
      </c>
      <c r="D185" s="347" t="s">
        <v>765</v>
      </c>
      <c r="E185" s="350" t="s">
        <v>69</v>
      </c>
      <c r="F185" s="350" t="s">
        <v>69</v>
      </c>
      <c r="G185" s="349">
        <v>1</v>
      </c>
      <c r="H185" s="345" t="s">
        <v>125</v>
      </c>
    </row>
    <row r="186" spans="1:8" s="303" customFormat="1" x14ac:dyDescent="0.55000000000000004">
      <c r="A186" s="344">
        <v>112</v>
      </c>
      <c r="B186" s="347" t="s">
        <v>233</v>
      </c>
      <c r="C186" s="346" t="s">
        <v>631</v>
      </c>
      <c r="D186" s="347" t="s">
        <v>765</v>
      </c>
      <c r="E186" s="350" t="s">
        <v>69</v>
      </c>
      <c r="F186" s="350" t="s">
        <v>69</v>
      </c>
      <c r="G186" s="349">
        <v>1</v>
      </c>
      <c r="H186" s="345" t="s">
        <v>125</v>
      </c>
    </row>
    <row r="187" spans="1:8" s="303" customFormat="1" x14ac:dyDescent="0.55000000000000004">
      <c r="A187" s="344">
        <v>113</v>
      </c>
      <c r="B187" s="347" t="s">
        <v>233</v>
      </c>
      <c r="C187" s="346" t="s">
        <v>629</v>
      </c>
      <c r="D187" s="347" t="s">
        <v>765</v>
      </c>
      <c r="E187" s="350" t="s">
        <v>69</v>
      </c>
      <c r="F187" s="350" t="s">
        <v>69</v>
      </c>
      <c r="G187" s="349">
        <v>1</v>
      </c>
      <c r="H187" s="345" t="s">
        <v>125</v>
      </c>
    </row>
    <row r="188" spans="1:8" s="303" customFormat="1" x14ac:dyDescent="0.55000000000000004">
      <c r="A188" s="344">
        <v>114</v>
      </c>
      <c r="B188" s="347" t="s">
        <v>233</v>
      </c>
      <c r="C188" s="346" t="s">
        <v>627</v>
      </c>
      <c r="D188" s="347" t="s">
        <v>765</v>
      </c>
      <c r="E188" s="350" t="s">
        <v>69</v>
      </c>
      <c r="F188" s="350" t="s">
        <v>69</v>
      </c>
      <c r="G188" s="349">
        <v>1</v>
      </c>
      <c r="H188" s="345" t="s">
        <v>125</v>
      </c>
    </row>
    <row r="189" spans="1:8" s="303" customFormat="1" x14ac:dyDescent="0.55000000000000004">
      <c r="A189" s="344">
        <v>115</v>
      </c>
      <c r="B189" s="347" t="s">
        <v>233</v>
      </c>
      <c r="C189" s="346" t="s">
        <v>625</v>
      </c>
      <c r="D189" s="347" t="s">
        <v>765</v>
      </c>
      <c r="E189" s="350" t="s">
        <v>69</v>
      </c>
      <c r="F189" s="350" t="s">
        <v>69</v>
      </c>
      <c r="G189" s="349">
        <v>1</v>
      </c>
      <c r="H189" s="345" t="s">
        <v>125</v>
      </c>
    </row>
    <row r="190" spans="1:8" s="303" customFormat="1" x14ac:dyDescent="0.55000000000000004">
      <c r="A190" s="344">
        <v>116</v>
      </c>
      <c r="B190" s="347" t="s">
        <v>233</v>
      </c>
      <c r="C190" s="346" t="s">
        <v>612</v>
      </c>
      <c r="D190" s="347" t="s">
        <v>765</v>
      </c>
      <c r="E190" s="350" t="s">
        <v>69</v>
      </c>
      <c r="F190" s="350" t="s">
        <v>69</v>
      </c>
      <c r="G190" s="349">
        <v>1</v>
      </c>
      <c r="H190" s="345" t="s">
        <v>125</v>
      </c>
    </row>
    <row r="191" spans="1:8" s="303" customFormat="1" x14ac:dyDescent="0.55000000000000004">
      <c r="A191" s="344">
        <v>117</v>
      </c>
      <c r="B191" s="347" t="s">
        <v>233</v>
      </c>
      <c r="C191" s="346" t="s">
        <v>613</v>
      </c>
      <c r="D191" s="347" t="s">
        <v>765</v>
      </c>
      <c r="E191" s="350" t="s">
        <v>69</v>
      </c>
      <c r="F191" s="350" t="s">
        <v>69</v>
      </c>
      <c r="G191" s="349">
        <v>1</v>
      </c>
      <c r="H191" s="345" t="s">
        <v>125</v>
      </c>
    </row>
    <row r="192" spans="1:8" s="303" customFormat="1" x14ac:dyDescent="0.55000000000000004">
      <c r="A192" s="344">
        <v>118</v>
      </c>
      <c r="B192" s="347" t="s">
        <v>233</v>
      </c>
      <c r="C192" s="346" t="s">
        <v>612</v>
      </c>
      <c r="D192" s="347" t="s">
        <v>765</v>
      </c>
      <c r="E192" s="350" t="s">
        <v>69</v>
      </c>
      <c r="F192" s="350" t="s">
        <v>69</v>
      </c>
      <c r="G192" s="349">
        <v>1</v>
      </c>
      <c r="H192" s="345" t="s">
        <v>125</v>
      </c>
    </row>
    <row r="193" spans="1:8" s="303" customFormat="1" x14ac:dyDescent="0.55000000000000004">
      <c r="A193" s="344">
        <v>119</v>
      </c>
      <c r="B193" s="347" t="s">
        <v>233</v>
      </c>
      <c r="C193" s="346" t="s">
        <v>621</v>
      </c>
      <c r="D193" s="347" t="s">
        <v>765</v>
      </c>
      <c r="E193" s="350" t="s">
        <v>69</v>
      </c>
      <c r="F193" s="350" t="s">
        <v>69</v>
      </c>
      <c r="G193" s="349">
        <v>1</v>
      </c>
      <c r="H193" s="345" t="s">
        <v>125</v>
      </c>
    </row>
    <row r="194" spans="1:8" s="303" customFormat="1" x14ac:dyDescent="0.55000000000000004">
      <c r="A194" s="344">
        <v>120</v>
      </c>
      <c r="B194" s="347" t="s">
        <v>233</v>
      </c>
      <c r="C194" s="346" t="s">
        <v>620</v>
      </c>
      <c r="D194" s="347" t="s">
        <v>765</v>
      </c>
      <c r="E194" s="350" t="s">
        <v>69</v>
      </c>
      <c r="F194" s="350" t="s">
        <v>69</v>
      </c>
      <c r="G194" s="349">
        <v>1</v>
      </c>
      <c r="H194" s="345" t="s">
        <v>125</v>
      </c>
    </row>
    <row r="195" spans="1:8" s="303" customFormat="1" x14ac:dyDescent="0.55000000000000004">
      <c r="A195" s="344">
        <v>121</v>
      </c>
      <c r="B195" s="347" t="s">
        <v>233</v>
      </c>
      <c r="C195" s="346" t="s">
        <v>619</v>
      </c>
      <c r="D195" s="347" t="s">
        <v>765</v>
      </c>
      <c r="E195" s="350" t="s">
        <v>69</v>
      </c>
      <c r="F195" s="350" t="s">
        <v>69</v>
      </c>
      <c r="G195" s="349">
        <v>1</v>
      </c>
      <c r="H195" s="345" t="s">
        <v>125</v>
      </c>
    </row>
    <row r="196" spans="1:8" s="303" customFormat="1" x14ac:dyDescent="0.55000000000000004">
      <c r="A196" s="344">
        <v>122</v>
      </c>
      <c r="B196" s="347" t="s">
        <v>233</v>
      </c>
      <c r="C196" s="346" t="s">
        <v>617</v>
      </c>
      <c r="D196" s="347" t="s">
        <v>765</v>
      </c>
      <c r="E196" s="350" t="s">
        <v>69</v>
      </c>
      <c r="F196" s="350" t="s">
        <v>69</v>
      </c>
      <c r="G196" s="349">
        <v>1</v>
      </c>
      <c r="H196" s="345" t="s">
        <v>125</v>
      </c>
    </row>
    <row r="197" spans="1:8" s="303" customFormat="1" x14ac:dyDescent="0.55000000000000004">
      <c r="A197" s="344">
        <v>123</v>
      </c>
      <c r="B197" s="347" t="s">
        <v>233</v>
      </c>
      <c r="C197" s="346" t="s">
        <v>615</v>
      </c>
      <c r="D197" s="347" t="s">
        <v>765</v>
      </c>
      <c r="E197" s="350" t="s">
        <v>69</v>
      </c>
      <c r="F197" s="350" t="s">
        <v>69</v>
      </c>
      <c r="G197" s="349">
        <v>1</v>
      </c>
      <c r="H197" s="345" t="s">
        <v>125</v>
      </c>
    </row>
    <row r="198" spans="1:8" s="303" customFormat="1" x14ac:dyDescent="0.55000000000000004">
      <c r="A198" s="344">
        <v>124</v>
      </c>
      <c r="B198" s="347" t="s">
        <v>233</v>
      </c>
      <c r="C198" s="346" t="s">
        <v>504</v>
      </c>
      <c r="D198" s="347" t="s">
        <v>765</v>
      </c>
      <c r="E198" s="350" t="s">
        <v>69</v>
      </c>
      <c r="F198" s="350" t="s">
        <v>69</v>
      </c>
      <c r="G198" s="349">
        <v>1</v>
      </c>
      <c r="H198" s="345" t="s">
        <v>125</v>
      </c>
    </row>
    <row r="199" spans="1:8" s="303" customFormat="1" x14ac:dyDescent="0.55000000000000004">
      <c r="A199" s="430" t="s">
        <v>62</v>
      </c>
      <c r="B199" s="430"/>
      <c r="C199" s="430"/>
      <c r="D199" s="430"/>
      <c r="E199" s="430"/>
      <c r="F199" s="430"/>
      <c r="G199" s="349">
        <f>SUM(G181:G198)</f>
        <v>18</v>
      </c>
      <c r="H199" s="345"/>
    </row>
    <row r="200" spans="1:8" s="303" customFormat="1" x14ac:dyDescent="0.55000000000000004">
      <c r="A200" s="431" t="s">
        <v>770</v>
      </c>
      <c r="B200" s="431"/>
      <c r="C200" s="431"/>
      <c r="D200" s="431"/>
      <c r="E200" s="431"/>
      <c r="F200" s="431"/>
      <c r="G200" s="431"/>
      <c r="H200" s="431"/>
    </row>
    <row r="201" spans="1:8" s="303" customFormat="1" x14ac:dyDescent="0.55000000000000004">
      <c r="A201" s="351"/>
      <c r="B201" s="352" t="s">
        <v>902</v>
      </c>
      <c r="C201" s="353"/>
      <c r="D201" s="354"/>
      <c r="E201" s="355"/>
      <c r="F201" s="355"/>
      <c r="G201" s="356"/>
      <c r="H201" s="354"/>
    </row>
    <row r="202" spans="1:8" s="303" customFormat="1" x14ac:dyDescent="0.55000000000000004">
      <c r="A202" s="351">
        <v>125</v>
      </c>
      <c r="B202" s="354" t="s">
        <v>640</v>
      </c>
      <c r="C202" s="353" t="s">
        <v>641</v>
      </c>
      <c r="D202" s="354" t="s">
        <v>120</v>
      </c>
      <c r="E202" s="355" t="s">
        <v>499</v>
      </c>
      <c r="F202" s="355">
        <v>712062104004</v>
      </c>
      <c r="G202" s="356"/>
      <c r="H202" s="354" t="s">
        <v>911</v>
      </c>
    </row>
    <row r="203" spans="1:8" s="303" customFormat="1" x14ac:dyDescent="0.55000000000000004">
      <c r="A203" s="431" t="s">
        <v>62</v>
      </c>
      <c r="B203" s="431"/>
      <c r="C203" s="431"/>
      <c r="D203" s="431"/>
      <c r="E203" s="431"/>
      <c r="F203" s="431"/>
      <c r="G203" s="356">
        <f>SUM(G202)</f>
        <v>0</v>
      </c>
      <c r="H203" s="354"/>
    </row>
    <row r="204" spans="1:8" s="303" customFormat="1" x14ac:dyDescent="0.55000000000000004">
      <c r="A204" s="351"/>
      <c r="B204" s="352" t="s">
        <v>903</v>
      </c>
      <c r="C204" s="353"/>
      <c r="D204" s="354"/>
      <c r="E204" s="355"/>
      <c r="F204" s="355"/>
      <c r="G204" s="356"/>
      <c r="H204" s="354"/>
    </row>
    <row r="205" spans="1:8" s="303" customFormat="1" x14ac:dyDescent="0.55000000000000004">
      <c r="A205" s="431" t="s">
        <v>62</v>
      </c>
      <c r="B205" s="431"/>
      <c r="C205" s="431"/>
      <c r="D205" s="431"/>
      <c r="E205" s="431"/>
      <c r="F205" s="431"/>
      <c r="G205" s="356">
        <f>SUM(G204)</f>
        <v>0</v>
      </c>
      <c r="H205" s="354"/>
    </row>
    <row r="206" spans="1:8" s="303" customFormat="1" x14ac:dyDescent="0.55000000000000004">
      <c r="A206" s="351"/>
      <c r="B206" s="352" t="s">
        <v>901</v>
      </c>
      <c r="C206" s="353"/>
      <c r="D206" s="354"/>
      <c r="E206" s="355"/>
      <c r="F206" s="355"/>
      <c r="G206" s="356"/>
      <c r="H206" s="354"/>
    </row>
    <row r="207" spans="1:8" s="303" customFormat="1" x14ac:dyDescent="0.55000000000000004">
      <c r="A207" s="351">
        <v>126</v>
      </c>
      <c r="B207" s="354" t="s">
        <v>642</v>
      </c>
      <c r="C207" s="353" t="s">
        <v>643</v>
      </c>
      <c r="D207" s="354" t="s">
        <v>127</v>
      </c>
      <c r="E207" s="355" t="s">
        <v>514</v>
      </c>
      <c r="F207" s="355">
        <v>712063602002</v>
      </c>
      <c r="G207" s="356">
        <v>1</v>
      </c>
      <c r="H207" s="352" t="s">
        <v>759</v>
      </c>
    </row>
    <row r="208" spans="1:8" s="303" customFormat="1" x14ac:dyDescent="0.55000000000000004">
      <c r="A208" s="431" t="s">
        <v>62</v>
      </c>
      <c r="B208" s="431"/>
      <c r="C208" s="431"/>
      <c r="D208" s="431"/>
      <c r="E208" s="431"/>
      <c r="F208" s="431"/>
      <c r="G208" s="356">
        <f>SUM(G207)</f>
        <v>1</v>
      </c>
      <c r="H208" s="352"/>
    </row>
    <row r="209" spans="1:8" s="303" customFormat="1" x14ac:dyDescent="0.55000000000000004">
      <c r="A209" s="351"/>
      <c r="B209" s="352" t="s">
        <v>904</v>
      </c>
      <c r="C209" s="353"/>
      <c r="D209" s="354"/>
      <c r="E209" s="355"/>
      <c r="F209" s="355"/>
      <c r="G209" s="356"/>
      <c r="H209" s="354"/>
    </row>
    <row r="210" spans="1:8" s="303" customFormat="1" x14ac:dyDescent="0.55000000000000004">
      <c r="A210" s="431" t="s">
        <v>62</v>
      </c>
      <c r="B210" s="431"/>
      <c r="C210" s="431"/>
      <c r="D210" s="431"/>
      <c r="E210" s="431"/>
      <c r="F210" s="431"/>
      <c r="G210" s="356">
        <f>SUM(G209)</f>
        <v>0</v>
      </c>
      <c r="H210" s="352"/>
    </row>
    <row r="211" spans="1:8" s="303" customFormat="1" x14ac:dyDescent="0.55000000000000004">
      <c r="A211" s="351"/>
      <c r="B211" s="352" t="s">
        <v>905</v>
      </c>
      <c r="C211" s="353"/>
      <c r="D211" s="354"/>
      <c r="E211" s="355"/>
      <c r="F211" s="355"/>
      <c r="G211" s="356"/>
      <c r="H211" s="354"/>
    </row>
    <row r="212" spans="1:8" s="303" customFormat="1" x14ac:dyDescent="0.55000000000000004">
      <c r="A212" s="431" t="s">
        <v>62</v>
      </c>
      <c r="B212" s="431"/>
      <c r="C212" s="431"/>
      <c r="D212" s="431"/>
      <c r="E212" s="431"/>
      <c r="F212" s="431"/>
      <c r="G212" s="356">
        <f>SUM(G211)</f>
        <v>0</v>
      </c>
      <c r="H212" s="352"/>
    </row>
    <row r="213" spans="1:8" s="303" customFormat="1" x14ac:dyDescent="0.55000000000000004">
      <c r="A213" s="351"/>
      <c r="B213" s="352" t="s">
        <v>585</v>
      </c>
      <c r="C213" s="353"/>
      <c r="D213" s="354"/>
      <c r="E213" s="355"/>
      <c r="F213" s="355"/>
      <c r="G213" s="356"/>
      <c r="H213" s="354"/>
    </row>
    <row r="214" spans="1:8" s="303" customFormat="1" x14ac:dyDescent="0.55000000000000004">
      <c r="A214" s="431" t="s">
        <v>62</v>
      </c>
      <c r="B214" s="431"/>
      <c r="C214" s="431"/>
      <c r="D214" s="431"/>
      <c r="E214" s="431"/>
      <c r="F214" s="431"/>
      <c r="G214" s="356">
        <f>SUM(G213)</f>
        <v>0</v>
      </c>
      <c r="H214" s="352"/>
    </row>
    <row r="215" spans="1:8" s="303" customFormat="1" x14ac:dyDescent="0.55000000000000004">
      <c r="A215" s="351"/>
      <c r="B215" s="352" t="s">
        <v>906</v>
      </c>
      <c r="C215" s="353"/>
      <c r="D215" s="354"/>
      <c r="E215" s="355"/>
      <c r="F215" s="355"/>
      <c r="G215" s="356"/>
      <c r="H215" s="354"/>
    </row>
    <row r="216" spans="1:8" s="303" customFormat="1" x14ac:dyDescent="0.55000000000000004">
      <c r="A216" s="351">
        <v>127</v>
      </c>
      <c r="B216" s="354" t="s">
        <v>516</v>
      </c>
      <c r="C216" s="353" t="s">
        <v>644</v>
      </c>
      <c r="D216" s="354" t="s">
        <v>130</v>
      </c>
      <c r="E216" s="355" t="s">
        <v>517</v>
      </c>
      <c r="F216" s="355">
        <v>712064101010</v>
      </c>
      <c r="G216" s="356">
        <v>1</v>
      </c>
      <c r="H216" s="352" t="s">
        <v>125</v>
      </c>
    </row>
    <row r="217" spans="1:8" s="303" customFormat="1" x14ac:dyDescent="0.55000000000000004">
      <c r="A217" s="351">
        <v>128</v>
      </c>
      <c r="B217" s="354" t="s">
        <v>516</v>
      </c>
      <c r="C217" s="353" t="s">
        <v>645</v>
      </c>
      <c r="D217" s="354" t="s">
        <v>130</v>
      </c>
      <c r="E217" s="355" t="s">
        <v>517</v>
      </c>
      <c r="F217" s="355">
        <v>712064101011</v>
      </c>
      <c r="G217" s="356">
        <v>1</v>
      </c>
      <c r="H217" s="352" t="s">
        <v>125</v>
      </c>
    </row>
    <row r="218" spans="1:8" s="303" customFormat="1" x14ac:dyDescent="0.55000000000000004">
      <c r="A218" s="351">
        <v>129</v>
      </c>
      <c r="B218" s="354" t="s">
        <v>648</v>
      </c>
      <c r="C218" s="353" t="s">
        <v>649</v>
      </c>
      <c r="D218" s="354" t="s">
        <v>130</v>
      </c>
      <c r="E218" s="355" t="s">
        <v>517</v>
      </c>
      <c r="F218" s="355">
        <v>712064705001</v>
      </c>
      <c r="G218" s="356">
        <v>1</v>
      </c>
      <c r="H218" s="352" t="s">
        <v>334</v>
      </c>
    </row>
    <row r="219" spans="1:8" s="303" customFormat="1" x14ac:dyDescent="0.55000000000000004">
      <c r="A219" s="351">
        <v>130</v>
      </c>
      <c r="B219" s="354" t="s">
        <v>608</v>
      </c>
      <c r="C219" s="353" t="s">
        <v>651</v>
      </c>
      <c r="D219" s="354" t="s">
        <v>130</v>
      </c>
      <c r="E219" s="355" t="s">
        <v>517</v>
      </c>
      <c r="F219" s="355">
        <v>712064706002</v>
      </c>
      <c r="G219" s="356">
        <v>1</v>
      </c>
      <c r="H219" s="352" t="s">
        <v>334</v>
      </c>
    </row>
    <row r="220" spans="1:8" s="303" customFormat="1" x14ac:dyDescent="0.55000000000000004">
      <c r="A220" s="431" t="s">
        <v>62</v>
      </c>
      <c r="B220" s="431"/>
      <c r="C220" s="431"/>
      <c r="D220" s="431"/>
      <c r="E220" s="431"/>
      <c r="F220" s="431"/>
      <c r="G220" s="356">
        <f>SUM(G216:G219)</f>
        <v>4</v>
      </c>
      <c r="H220" s="352"/>
    </row>
    <row r="221" spans="1:8" s="303" customFormat="1" x14ac:dyDescent="0.55000000000000004">
      <c r="A221" s="351"/>
      <c r="B221" s="352" t="s">
        <v>907</v>
      </c>
      <c r="C221" s="353"/>
      <c r="D221" s="354"/>
      <c r="E221" s="355"/>
      <c r="F221" s="355"/>
      <c r="G221" s="356"/>
      <c r="H221" s="354"/>
    </row>
    <row r="222" spans="1:8" s="303" customFormat="1" x14ac:dyDescent="0.55000000000000004">
      <c r="A222" s="351">
        <v>131</v>
      </c>
      <c r="B222" s="354" t="s">
        <v>646</v>
      </c>
      <c r="C222" s="353" t="s">
        <v>647</v>
      </c>
      <c r="D222" s="354" t="s">
        <v>130</v>
      </c>
      <c r="E222" s="355" t="s">
        <v>522</v>
      </c>
      <c r="F222" s="355">
        <v>712064601001</v>
      </c>
      <c r="G222" s="356">
        <v>1</v>
      </c>
      <c r="H222" s="352" t="s">
        <v>325</v>
      </c>
    </row>
    <row r="223" spans="1:8" s="303" customFormat="1" x14ac:dyDescent="0.55000000000000004">
      <c r="A223" s="431" t="s">
        <v>62</v>
      </c>
      <c r="B223" s="431"/>
      <c r="C223" s="431"/>
      <c r="D223" s="431"/>
      <c r="E223" s="431"/>
      <c r="F223" s="431"/>
      <c r="G223" s="356">
        <f>SUM(G222:G222)</f>
        <v>1</v>
      </c>
      <c r="H223" s="352"/>
    </row>
    <row r="224" spans="1:8" s="303" customFormat="1" x14ac:dyDescent="0.55000000000000004">
      <c r="A224" s="351"/>
      <c r="B224" s="352" t="s">
        <v>136</v>
      </c>
      <c r="C224" s="353"/>
      <c r="D224" s="354"/>
      <c r="E224" s="355"/>
      <c r="F224" s="355"/>
      <c r="G224" s="356"/>
      <c r="H224" s="354"/>
    </row>
    <row r="225" spans="1:8" s="303" customFormat="1" x14ac:dyDescent="0.55000000000000004">
      <c r="A225" s="351">
        <v>132</v>
      </c>
      <c r="B225" s="354" t="s">
        <v>97</v>
      </c>
      <c r="C225" s="353" t="s">
        <v>654</v>
      </c>
      <c r="D225" s="354" t="s">
        <v>763</v>
      </c>
      <c r="E225" s="357" t="s">
        <v>69</v>
      </c>
      <c r="F225" s="357" t="s">
        <v>69</v>
      </c>
      <c r="G225" s="356">
        <v>1</v>
      </c>
      <c r="H225" s="352" t="s">
        <v>325</v>
      </c>
    </row>
    <row r="226" spans="1:8" s="303" customFormat="1" x14ac:dyDescent="0.55000000000000004">
      <c r="A226" s="351">
        <v>133</v>
      </c>
      <c r="B226" s="354" t="s">
        <v>97</v>
      </c>
      <c r="C226" s="353" t="s">
        <v>656</v>
      </c>
      <c r="D226" s="354" t="s">
        <v>763</v>
      </c>
      <c r="E226" s="357" t="s">
        <v>69</v>
      </c>
      <c r="F226" s="357" t="s">
        <v>69</v>
      </c>
      <c r="G226" s="356">
        <v>1</v>
      </c>
      <c r="H226" s="352" t="s">
        <v>325</v>
      </c>
    </row>
    <row r="227" spans="1:8" s="303" customFormat="1" x14ac:dyDescent="0.55000000000000004">
      <c r="A227" s="351"/>
      <c r="B227" s="354"/>
      <c r="C227" s="353"/>
      <c r="D227" s="354"/>
      <c r="E227" s="357"/>
      <c r="F227" s="357"/>
      <c r="G227" s="356"/>
      <c r="H227" s="352"/>
    </row>
    <row r="228" spans="1:8" s="303" customFormat="1" x14ac:dyDescent="0.55000000000000004">
      <c r="A228" s="431" t="s">
        <v>62</v>
      </c>
      <c r="B228" s="431"/>
      <c r="C228" s="431"/>
      <c r="D228" s="431"/>
      <c r="E228" s="431"/>
      <c r="F228" s="431"/>
      <c r="G228" s="356">
        <f>SUM(G225:G227)</f>
        <v>2</v>
      </c>
      <c r="H228" s="352"/>
    </row>
    <row r="229" spans="1:8" s="303" customFormat="1" x14ac:dyDescent="0.55000000000000004">
      <c r="A229" s="351"/>
      <c r="B229" s="352" t="s">
        <v>108</v>
      </c>
      <c r="C229" s="353"/>
      <c r="D229" s="354"/>
      <c r="E229" s="355"/>
      <c r="F229" s="355"/>
      <c r="G229" s="356"/>
      <c r="H229" s="354"/>
    </row>
    <row r="230" spans="1:8" s="303" customFormat="1" x14ac:dyDescent="0.55000000000000004">
      <c r="A230" s="351">
        <v>134</v>
      </c>
      <c r="B230" s="354" t="s">
        <v>660</v>
      </c>
      <c r="C230" s="353" t="s">
        <v>661</v>
      </c>
      <c r="D230" s="354" t="s">
        <v>769</v>
      </c>
      <c r="E230" s="357" t="s">
        <v>69</v>
      </c>
      <c r="F230" s="357" t="s">
        <v>69</v>
      </c>
      <c r="G230" s="356">
        <v>1</v>
      </c>
      <c r="H230" s="352" t="s">
        <v>331</v>
      </c>
    </row>
    <row r="231" spans="1:8" s="303" customFormat="1" x14ac:dyDescent="0.55000000000000004">
      <c r="A231" s="351">
        <v>135</v>
      </c>
      <c r="B231" s="354" t="s">
        <v>665</v>
      </c>
      <c r="C231" s="353" t="s">
        <v>73</v>
      </c>
      <c r="D231" s="354" t="s">
        <v>769</v>
      </c>
      <c r="E231" s="357" t="s">
        <v>69</v>
      </c>
      <c r="F231" s="357" t="s">
        <v>69</v>
      </c>
      <c r="G231" s="356">
        <v>1</v>
      </c>
      <c r="H231" s="352" t="s">
        <v>325</v>
      </c>
    </row>
    <row r="232" spans="1:8" s="303" customFormat="1" x14ac:dyDescent="0.55000000000000004">
      <c r="A232" s="351">
        <v>136</v>
      </c>
      <c r="B232" s="354" t="s">
        <v>340</v>
      </c>
      <c r="C232" s="353" t="s">
        <v>666</v>
      </c>
      <c r="D232" s="354" t="s">
        <v>769</v>
      </c>
      <c r="E232" s="357" t="s">
        <v>69</v>
      </c>
      <c r="F232" s="357" t="s">
        <v>69</v>
      </c>
      <c r="G232" s="356">
        <v>1</v>
      </c>
      <c r="H232" s="352" t="s">
        <v>325</v>
      </c>
    </row>
    <row r="233" spans="1:8" s="303" customFormat="1" x14ac:dyDescent="0.55000000000000004">
      <c r="A233" s="351">
        <v>137</v>
      </c>
      <c r="B233" s="354" t="s">
        <v>660</v>
      </c>
      <c r="C233" s="353" t="s">
        <v>663</v>
      </c>
      <c r="D233" s="354" t="s">
        <v>769</v>
      </c>
      <c r="E233" s="357" t="s">
        <v>69</v>
      </c>
      <c r="F233" s="357" t="s">
        <v>69</v>
      </c>
      <c r="G233" s="356">
        <v>1</v>
      </c>
      <c r="H233" s="352" t="s">
        <v>334</v>
      </c>
    </row>
    <row r="234" spans="1:8" s="303" customFormat="1" x14ac:dyDescent="0.55000000000000004">
      <c r="A234" s="431" t="s">
        <v>62</v>
      </c>
      <c r="B234" s="431"/>
      <c r="C234" s="431"/>
      <c r="D234" s="431"/>
      <c r="E234" s="431"/>
      <c r="F234" s="431"/>
      <c r="G234" s="356">
        <f>SUM(G230:G233)</f>
        <v>4</v>
      </c>
      <c r="H234" s="352"/>
    </row>
    <row r="235" spans="1:8" s="303" customFormat="1" x14ac:dyDescent="0.55000000000000004">
      <c r="A235" s="351"/>
      <c r="B235" s="352" t="s">
        <v>908</v>
      </c>
      <c r="C235" s="353"/>
      <c r="D235" s="354"/>
      <c r="E235" s="355"/>
      <c r="F235" s="355"/>
      <c r="G235" s="356"/>
      <c r="H235" s="354"/>
    </row>
    <row r="236" spans="1:8" s="303" customFormat="1" x14ac:dyDescent="0.55000000000000004">
      <c r="A236" s="351">
        <v>138</v>
      </c>
      <c r="B236" s="354" t="s">
        <v>110</v>
      </c>
      <c r="C236" s="353" t="s">
        <v>662</v>
      </c>
      <c r="D236" s="354" t="s">
        <v>765</v>
      </c>
      <c r="E236" s="357" t="s">
        <v>69</v>
      </c>
      <c r="F236" s="357" t="s">
        <v>69</v>
      </c>
      <c r="G236" s="356">
        <v>1</v>
      </c>
      <c r="H236" s="352" t="s">
        <v>125</v>
      </c>
    </row>
    <row r="237" spans="1:8" s="303" customFormat="1" x14ac:dyDescent="0.55000000000000004">
      <c r="A237" s="351">
        <v>139</v>
      </c>
      <c r="B237" s="354" t="s">
        <v>110</v>
      </c>
      <c r="C237" s="353" t="s">
        <v>659</v>
      </c>
      <c r="D237" s="354" t="s">
        <v>765</v>
      </c>
      <c r="E237" s="357" t="s">
        <v>69</v>
      </c>
      <c r="F237" s="357" t="s">
        <v>69</v>
      </c>
      <c r="G237" s="356">
        <v>1</v>
      </c>
      <c r="H237" s="352" t="s">
        <v>125</v>
      </c>
    </row>
    <row r="238" spans="1:8" s="303" customFormat="1" x14ac:dyDescent="0.55000000000000004">
      <c r="A238" s="351">
        <v>140</v>
      </c>
      <c r="B238" s="354" t="s">
        <v>110</v>
      </c>
      <c r="C238" s="353" t="s">
        <v>664</v>
      </c>
      <c r="D238" s="354" t="s">
        <v>765</v>
      </c>
      <c r="E238" s="357" t="s">
        <v>69</v>
      </c>
      <c r="F238" s="357" t="s">
        <v>69</v>
      </c>
      <c r="G238" s="356">
        <v>1</v>
      </c>
      <c r="H238" s="352" t="s">
        <v>125</v>
      </c>
    </row>
    <row r="239" spans="1:8" s="303" customFormat="1" x14ac:dyDescent="0.55000000000000004">
      <c r="A239" s="351">
        <v>141</v>
      </c>
      <c r="B239" s="354" t="s">
        <v>233</v>
      </c>
      <c r="C239" s="353" t="s">
        <v>652</v>
      </c>
      <c r="D239" s="354" t="s">
        <v>765</v>
      </c>
      <c r="E239" s="357" t="s">
        <v>69</v>
      </c>
      <c r="F239" s="357" t="s">
        <v>69</v>
      </c>
      <c r="G239" s="356">
        <v>1</v>
      </c>
      <c r="H239" s="352" t="s">
        <v>325</v>
      </c>
    </row>
    <row r="240" spans="1:8" s="303" customFormat="1" x14ac:dyDescent="0.55000000000000004">
      <c r="A240" s="351">
        <v>142</v>
      </c>
      <c r="B240" s="354" t="s">
        <v>233</v>
      </c>
      <c r="C240" s="353" t="s">
        <v>657</v>
      </c>
      <c r="D240" s="354" t="s">
        <v>765</v>
      </c>
      <c r="E240" s="357" t="s">
        <v>69</v>
      </c>
      <c r="F240" s="357" t="s">
        <v>69</v>
      </c>
      <c r="G240" s="356">
        <v>1</v>
      </c>
      <c r="H240" s="352" t="s">
        <v>325</v>
      </c>
    </row>
    <row r="241" spans="1:8" s="303" customFormat="1" x14ac:dyDescent="0.55000000000000004">
      <c r="A241" s="351">
        <v>143</v>
      </c>
      <c r="B241" s="354" t="s">
        <v>233</v>
      </c>
      <c r="C241" s="353" t="s">
        <v>899</v>
      </c>
      <c r="D241" s="354" t="s">
        <v>765</v>
      </c>
      <c r="E241" s="357" t="s">
        <v>69</v>
      </c>
      <c r="F241" s="357" t="s">
        <v>69</v>
      </c>
      <c r="G241" s="356">
        <v>1</v>
      </c>
      <c r="H241" s="352" t="s">
        <v>325</v>
      </c>
    </row>
    <row r="242" spans="1:8" s="303" customFormat="1" x14ac:dyDescent="0.55000000000000004">
      <c r="A242" s="351">
        <v>144</v>
      </c>
      <c r="B242" s="354" t="s">
        <v>110</v>
      </c>
      <c r="C242" s="353" t="s">
        <v>564</v>
      </c>
      <c r="D242" s="354" t="s">
        <v>765</v>
      </c>
      <c r="E242" s="357" t="s">
        <v>69</v>
      </c>
      <c r="F242" s="357" t="s">
        <v>69</v>
      </c>
      <c r="G242" s="356">
        <v>1</v>
      </c>
      <c r="H242" s="352" t="s">
        <v>759</v>
      </c>
    </row>
    <row r="243" spans="1:8" s="303" customFormat="1" x14ac:dyDescent="0.55000000000000004">
      <c r="A243" s="351">
        <v>145</v>
      </c>
      <c r="B243" s="354" t="s">
        <v>110</v>
      </c>
      <c r="C243" s="353" t="s">
        <v>898</v>
      </c>
      <c r="D243" s="354" t="s">
        <v>765</v>
      </c>
      <c r="E243" s="357" t="s">
        <v>69</v>
      </c>
      <c r="F243" s="357" t="s">
        <v>69</v>
      </c>
      <c r="G243" s="356">
        <v>1</v>
      </c>
      <c r="H243" s="352" t="s">
        <v>759</v>
      </c>
    </row>
    <row r="244" spans="1:8" s="303" customFormat="1" x14ac:dyDescent="0.55000000000000004">
      <c r="A244" s="351">
        <v>146</v>
      </c>
      <c r="B244" s="354" t="s">
        <v>110</v>
      </c>
      <c r="C244" s="353" t="s">
        <v>667</v>
      </c>
      <c r="D244" s="354" t="s">
        <v>765</v>
      </c>
      <c r="E244" s="357" t="s">
        <v>69</v>
      </c>
      <c r="F244" s="357" t="s">
        <v>69</v>
      </c>
      <c r="G244" s="356">
        <v>1</v>
      </c>
      <c r="H244" s="352" t="s">
        <v>334</v>
      </c>
    </row>
    <row r="245" spans="1:8" s="303" customFormat="1" x14ac:dyDescent="0.55000000000000004">
      <c r="A245" s="351">
        <v>147</v>
      </c>
      <c r="B245" s="354" t="s">
        <v>110</v>
      </c>
      <c r="C245" s="353" t="s">
        <v>668</v>
      </c>
      <c r="D245" s="354" t="s">
        <v>765</v>
      </c>
      <c r="E245" s="357" t="s">
        <v>69</v>
      </c>
      <c r="F245" s="357" t="s">
        <v>69</v>
      </c>
      <c r="G245" s="356">
        <v>1</v>
      </c>
      <c r="H245" s="352" t="s">
        <v>334</v>
      </c>
    </row>
    <row r="246" spans="1:8" s="303" customFormat="1" x14ac:dyDescent="0.55000000000000004">
      <c r="A246" s="351">
        <v>148</v>
      </c>
      <c r="B246" s="354" t="s">
        <v>233</v>
      </c>
      <c r="C246" s="353" t="s">
        <v>760</v>
      </c>
      <c r="D246" s="354" t="s">
        <v>765</v>
      </c>
      <c r="E246" s="357" t="s">
        <v>69</v>
      </c>
      <c r="F246" s="357" t="s">
        <v>69</v>
      </c>
      <c r="G246" s="356">
        <v>1</v>
      </c>
      <c r="H246" s="352" t="s">
        <v>334</v>
      </c>
    </row>
    <row r="247" spans="1:8" s="303" customFormat="1" x14ac:dyDescent="0.55000000000000004">
      <c r="A247" s="351">
        <v>149</v>
      </c>
      <c r="B247" s="354" t="s">
        <v>233</v>
      </c>
      <c r="C247" s="353" t="s">
        <v>587</v>
      </c>
      <c r="D247" s="354" t="s">
        <v>765</v>
      </c>
      <c r="E247" s="357" t="s">
        <v>69</v>
      </c>
      <c r="F247" s="357" t="s">
        <v>69</v>
      </c>
      <c r="G247" s="356">
        <v>1</v>
      </c>
      <c r="H247" s="352" t="s">
        <v>334</v>
      </c>
    </row>
    <row r="248" spans="1:8" s="303" customFormat="1" x14ac:dyDescent="0.55000000000000004">
      <c r="A248" s="351">
        <v>150</v>
      </c>
      <c r="B248" s="354" t="s">
        <v>233</v>
      </c>
      <c r="C248" s="353" t="s">
        <v>653</v>
      </c>
      <c r="D248" s="354" t="s">
        <v>765</v>
      </c>
      <c r="E248" s="357" t="s">
        <v>69</v>
      </c>
      <c r="F248" s="357" t="s">
        <v>69</v>
      </c>
      <c r="G248" s="356">
        <v>1</v>
      </c>
      <c r="H248" s="352" t="s">
        <v>334</v>
      </c>
    </row>
    <row r="249" spans="1:8" s="303" customFormat="1" x14ac:dyDescent="0.55000000000000004">
      <c r="A249" s="351">
        <v>151</v>
      </c>
      <c r="B249" s="354" t="s">
        <v>233</v>
      </c>
      <c r="C249" s="353" t="s">
        <v>655</v>
      </c>
      <c r="D249" s="354" t="s">
        <v>765</v>
      </c>
      <c r="E249" s="357" t="s">
        <v>69</v>
      </c>
      <c r="F249" s="357" t="s">
        <v>69</v>
      </c>
      <c r="G249" s="356">
        <v>1</v>
      </c>
      <c r="H249" s="352" t="s">
        <v>334</v>
      </c>
    </row>
    <row r="250" spans="1:8" s="303" customFormat="1" x14ac:dyDescent="0.55000000000000004">
      <c r="A250" s="431" t="s">
        <v>62</v>
      </c>
      <c r="B250" s="431"/>
      <c r="C250" s="431"/>
      <c r="D250" s="431"/>
      <c r="E250" s="431"/>
      <c r="F250" s="431"/>
      <c r="G250" s="356">
        <f>SUM(G236:G249)</f>
        <v>14</v>
      </c>
      <c r="H250" s="352"/>
    </row>
    <row r="251" spans="1:8" s="303" customFormat="1" x14ac:dyDescent="0.55000000000000004">
      <c r="A251" s="432" t="s">
        <v>771</v>
      </c>
      <c r="B251" s="432"/>
      <c r="C251" s="432"/>
      <c r="D251" s="432"/>
      <c r="E251" s="432"/>
      <c r="F251" s="432"/>
      <c r="G251" s="432"/>
      <c r="H251" s="432"/>
    </row>
    <row r="252" spans="1:8" s="303" customFormat="1" x14ac:dyDescent="0.55000000000000004">
      <c r="A252" s="358"/>
      <c r="B252" s="359" t="s">
        <v>902</v>
      </c>
      <c r="C252" s="360"/>
      <c r="D252" s="361"/>
      <c r="E252" s="362"/>
      <c r="F252" s="362"/>
      <c r="G252" s="363"/>
      <c r="H252" s="361"/>
    </row>
    <row r="253" spans="1:8" s="303" customFormat="1" x14ac:dyDescent="0.55000000000000004">
      <c r="A253" s="358">
        <v>152</v>
      </c>
      <c r="B253" s="361" t="s">
        <v>477</v>
      </c>
      <c r="C253" s="360" t="s">
        <v>73</v>
      </c>
      <c r="D253" s="361" t="s">
        <v>120</v>
      </c>
      <c r="E253" s="362" t="s">
        <v>499</v>
      </c>
      <c r="F253" s="362">
        <v>712082107001</v>
      </c>
      <c r="G253" s="363">
        <v>1</v>
      </c>
      <c r="H253" s="361" t="s">
        <v>911</v>
      </c>
    </row>
    <row r="254" spans="1:8" s="303" customFormat="1" x14ac:dyDescent="0.55000000000000004">
      <c r="A254" s="432" t="s">
        <v>62</v>
      </c>
      <c r="B254" s="432"/>
      <c r="C254" s="432"/>
      <c r="D254" s="432"/>
      <c r="E254" s="432"/>
      <c r="F254" s="432"/>
      <c r="G254" s="363">
        <f>SUM(G253)</f>
        <v>1</v>
      </c>
      <c r="H254" s="361"/>
    </row>
    <row r="255" spans="1:8" s="303" customFormat="1" x14ac:dyDescent="0.55000000000000004">
      <c r="A255" s="358"/>
      <c r="B255" s="359" t="s">
        <v>903</v>
      </c>
      <c r="C255" s="360"/>
      <c r="D255" s="361"/>
      <c r="E255" s="362"/>
      <c r="F255" s="362"/>
      <c r="G255" s="363"/>
      <c r="H255" s="361"/>
    </row>
    <row r="256" spans="1:8" s="303" customFormat="1" x14ac:dyDescent="0.55000000000000004">
      <c r="A256" s="358">
        <v>153</v>
      </c>
      <c r="B256" s="361" t="s">
        <v>669</v>
      </c>
      <c r="C256" s="360" t="s">
        <v>670</v>
      </c>
      <c r="D256" s="361" t="s">
        <v>120</v>
      </c>
      <c r="E256" s="362" t="s">
        <v>503</v>
      </c>
      <c r="F256" s="362">
        <v>712082107002</v>
      </c>
      <c r="G256" s="363">
        <v>1</v>
      </c>
      <c r="H256" s="359" t="s">
        <v>761</v>
      </c>
    </row>
    <row r="257" spans="1:8" s="303" customFormat="1" x14ac:dyDescent="0.55000000000000004">
      <c r="A257" s="432" t="s">
        <v>62</v>
      </c>
      <c r="B257" s="432"/>
      <c r="C257" s="432"/>
      <c r="D257" s="432"/>
      <c r="E257" s="432"/>
      <c r="F257" s="432"/>
      <c r="G257" s="363">
        <f>SUM(G256)</f>
        <v>1</v>
      </c>
      <c r="H257" s="361"/>
    </row>
    <row r="258" spans="1:8" s="303" customFormat="1" x14ac:dyDescent="0.55000000000000004">
      <c r="A258" s="358"/>
      <c r="B258" s="359" t="s">
        <v>901</v>
      </c>
      <c r="C258" s="360"/>
      <c r="D258" s="361"/>
      <c r="E258" s="362"/>
      <c r="F258" s="362"/>
      <c r="G258" s="363"/>
      <c r="H258" s="361"/>
    </row>
    <row r="259" spans="1:8" s="303" customFormat="1" x14ac:dyDescent="0.55000000000000004">
      <c r="A259" s="432" t="s">
        <v>62</v>
      </c>
      <c r="B259" s="432"/>
      <c r="C259" s="432"/>
      <c r="D259" s="432"/>
      <c r="E259" s="432"/>
      <c r="F259" s="432"/>
      <c r="G259" s="363">
        <f>SUM(G258)</f>
        <v>0</v>
      </c>
      <c r="H259" s="359"/>
    </row>
    <row r="260" spans="1:8" s="303" customFormat="1" x14ac:dyDescent="0.55000000000000004">
      <c r="A260" s="358"/>
      <c r="B260" s="359" t="s">
        <v>904</v>
      </c>
      <c r="C260" s="360"/>
      <c r="D260" s="361"/>
      <c r="E260" s="362"/>
      <c r="F260" s="362"/>
      <c r="G260" s="363"/>
      <c r="H260" s="361"/>
    </row>
    <row r="261" spans="1:8" s="303" customFormat="1" x14ac:dyDescent="0.55000000000000004">
      <c r="A261" s="358">
        <v>154</v>
      </c>
      <c r="B261" s="361" t="s">
        <v>912</v>
      </c>
      <c r="C261" s="360" t="s">
        <v>673</v>
      </c>
      <c r="D261" s="361" t="s">
        <v>127</v>
      </c>
      <c r="E261" s="362" t="s">
        <v>509</v>
      </c>
      <c r="F261" s="362">
        <v>712083803001</v>
      </c>
      <c r="G261" s="363">
        <v>1</v>
      </c>
      <c r="H261" s="359" t="s">
        <v>149</v>
      </c>
    </row>
    <row r="262" spans="1:8" s="303" customFormat="1" x14ac:dyDescent="0.55000000000000004">
      <c r="A262" s="432" t="s">
        <v>62</v>
      </c>
      <c r="B262" s="432"/>
      <c r="C262" s="432"/>
      <c r="D262" s="432"/>
      <c r="E262" s="432"/>
      <c r="F262" s="432"/>
      <c r="G262" s="363">
        <f>SUM(G261:G261)</f>
        <v>1</v>
      </c>
      <c r="H262" s="359"/>
    </row>
    <row r="263" spans="1:8" s="303" customFormat="1" x14ac:dyDescent="0.55000000000000004">
      <c r="A263" s="358"/>
      <c r="B263" s="359" t="s">
        <v>905</v>
      </c>
      <c r="C263" s="360"/>
      <c r="D263" s="361"/>
      <c r="E263" s="362"/>
      <c r="F263" s="362"/>
      <c r="G263" s="363"/>
      <c r="H263" s="361"/>
    </row>
    <row r="264" spans="1:8" s="303" customFormat="1" x14ac:dyDescent="0.55000000000000004">
      <c r="A264" s="358">
        <v>155</v>
      </c>
      <c r="B264" s="361" t="s">
        <v>571</v>
      </c>
      <c r="C264" s="360" t="s">
        <v>671</v>
      </c>
      <c r="D264" s="361" t="s">
        <v>127</v>
      </c>
      <c r="E264" s="362" t="s">
        <v>506</v>
      </c>
      <c r="F264" s="362">
        <v>712083101004</v>
      </c>
      <c r="G264" s="363">
        <v>1</v>
      </c>
      <c r="H264" s="359" t="s">
        <v>125</v>
      </c>
    </row>
    <row r="265" spans="1:8" s="303" customFormat="1" x14ac:dyDescent="0.55000000000000004">
      <c r="A265" s="432" t="s">
        <v>62</v>
      </c>
      <c r="B265" s="432"/>
      <c r="C265" s="432"/>
      <c r="D265" s="432"/>
      <c r="E265" s="432"/>
      <c r="F265" s="432"/>
      <c r="G265" s="363">
        <f>SUM(G264:G264)</f>
        <v>1</v>
      </c>
      <c r="H265" s="359"/>
    </row>
    <row r="266" spans="1:8" s="303" customFormat="1" x14ac:dyDescent="0.55000000000000004">
      <c r="A266" s="358"/>
      <c r="B266" s="359" t="s">
        <v>585</v>
      </c>
      <c r="C266" s="360"/>
      <c r="D266" s="361"/>
      <c r="E266" s="362"/>
      <c r="F266" s="362"/>
      <c r="G266" s="363"/>
      <c r="H266" s="361"/>
    </row>
    <row r="267" spans="1:8" s="303" customFormat="1" x14ac:dyDescent="0.55000000000000004">
      <c r="A267" s="432" t="s">
        <v>62</v>
      </c>
      <c r="B267" s="432"/>
      <c r="C267" s="432"/>
      <c r="D267" s="432"/>
      <c r="E267" s="432"/>
      <c r="F267" s="432"/>
      <c r="G267" s="363"/>
      <c r="H267" s="359"/>
    </row>
    <row r="268" spans="1:8" s="303" customFormat="1" x14ac:dyDescent="0.55000000000000004">
      <c r="A268" s="358"/>
      <c r="B268" s="359" t="s">
        <v>906</v>
      </c>
      <c r="C268" s="360"/>
      <c r="D268" s="361"/>
      <c r="E268" s="362"/>
      <c r="F268" s="362"/>
      <c r="G268" s="363"/>
      <c r="H268" s="361"/>
    </row>
    <row r="269" spans="1:8" s="303" customFormat="1" x14ac:dyDescent="0.55000000000000004">
      <c r="A269" s="358">
        <v>156</v>
      </c>
      <c r="B269" s="361" t="s">
        <v>516</v>
      </c>
      <c r="C269" s="360" t="s">
        <v>674</v>
      </c>
      <c r="D269" s="361" t="s">
        <v>130</v>
      </c>
      <c r="E269" s="362" t="s">
        <v>517</v>
      </c>
      <c r="F269" s="362">
        <v>712084101012</v>
      </c>
      <c r="G269" s="363">
        <v>1</v>
      </c>
      <c r="H269" s="359" t="s">
        <v>125</v>
      </c>
    </row>
    <row r="270" spans="1:8" s="303" customFormat="1" x14ac:dyDescent="0.55000000000000004">
      <c r="A270" s="358">
        <v>157</v>
      </c>
      <c r="B270" s="361" t="s">
        <v>675</v>
      </c>
      <c r="C270" s="360" t="s">
        <v>676</v>
      </c>
      <c r="D270" s="361" t="s">
        <v>130</v>
      </c>
      <c r="E270" s="362" t="s">
        <v>517</v>
      </c>
      <c r="F270" s="362">
        <v>712084201001</v>
      </c>
      <c r="G270" s="363">
        <v>1</v>
      </c>
      <c r="H270" s="359" t="s">
        <v>218</v>
      </c>
    </row>
    <row r="271" spans="1:8" s="303" customFormat="1" x14ac:dyDescent="0.55000000000000004">
      <c r="A271" s="432" t="s">
        <v>62</v>
      </c>
      <c r="B271" s="432"/>
      <c r="C271" s="432"/>
      <c r="D271" s="432"/>
      <c r="E271" s="432"/>
      <c r="F271" s="432"/>
      <c r="G271" s="363">
        <f>SUM(G269:G270)</f>
        <v>2</v>
      </c>
      <c r="H271" s="359"/>
    </row>
    <row r="272" spans="1:8" s="303" customFormat="1" x14ac:dyDescent="0.55000000000000004">
      <c r="A272" s="358"/>
      <c r="B272" s="359" t="s">
        <v>907</v>
      </c>
      <c r="C272" s="360"/>
      <c r="D272" s="361"/>
      <c r="E272" s="362"/>
      <c r="F272" s="362"/>
      <c r="G272" s="363"/>
      <c r="H272" s="361"/>
    </row>
    <row r="273" spans="1:8" s="303" customFormat="1" x14ac:dyDescent="0.55000000000000004">
      <c r="A273" s="432" t="s">
        <v>62</v>
      </c>
      <c r="B273" s="432"/>
      <c r="C273" s="432"/>
      <c r="D273" s="432"/>
      <c r="E273" s="432"/>
      <c r="F273" s="432"/>
      <c r="G273" s="363">
        <f>SUM(G272)</f>
        <v>0</v>
      </c>
      <c r="H273" s="359"/>
    </row>
    <row r="274" spans="1:8" s="303" customFormat="1" x14ac:dyDescent="0.55000000000000004">
      <c r="A274" s="358"/>
      <c r="B274" s="359" t="s">
        <v>136</v>
      </c>
      <c r="C274" s="360"/>
      <c r="D274" s="361"/>
      <c r="E274" s="362"/>
      <c r="F274" s="362"/>
      <c r="G274" s="363"/>
      <c r="H274" s="361"/>
    </row>
    <row r="275" spans="1:8" s="303" customFormat="1" x14ac:dyDescent="0.55000000000000004">
      <c r="A275" s="432" t="s">
        <v>62</v>
      </c>
      <c r="B275" s="432"/>
      <c r="C275" s="432"/>
      <c r="D275" s="432"/>
      <c r="E275" s="432"/>
      <c r="F275" s="432"/>
      <c r="G275" s="363">
        <f>SUM(G274)</f>
        <v>0</v>
      </c>
      <c r="H275" s="359"/>
    </row>
    <row r="276" spans="1:8" s="303" customFormat="1" x14ac:dyDescent="0.55000000000000004">
      <c r="A276" s="358"/>
      <c r="B276" s="359" t="s">
        <v>108</v>
      </c>
      <c r="C276" s="360"/>
      <c r="D276" s="361"/>
      <c r="E276" s="362"/>
      <c r="F276" s="362"/>
      <c r="G276" s="363"/>
      <c r="H276" s="361"/>
    </row>
    <row r="277" spans="1:8" s="303" customFormat="1" x14ac:dyDescent="0.55000000000000004">
      <c r="A277" s="358">
        <v>158</v>
      </c>
      <c r="B277" s="361" t="s">
        <v>97</v>
      </c>
      <c r="C277" s="360" t="s">
        <v>680</v>
      </c>
      <c r="D277" s="361" t="s">
        <v>769</v>
      </c>
      <c r="E277" s="364" t="s">
        <v>69</v>
      </c>
      <c r="F277" s="364" t="s">
        <v>69</v>
      </c>
      <c r="G277" s="363">
        <v>1</v>
      </c>
      <c r="H277" s="359" t="s">
        <v>125</v>
      </c>
    </row>
    <row r="278" spans="1:8" s="303" customFormat="1" x14ac:dyDescent="0.55000000000000004">
      <c r="A278" s="358">
        <v>159</v>
      </c>
      <c r="B278" s="361" t="s">
        <v>350</v>
      </c>
      <c r="C278" s="360" t="s">
        <v>678</v>
      </c>
      <c r="D278" s="361" t="s">
        <v>769</v>
      </c>
      <c r="E278" s="364" t="s">
        <v>69</v>
      </c>
      <c r="F278" s="364" t="s">
        <v>69</v>
      </c>
      <c r="G278" s="363">
        <v>1</v>
      </c>
      <c r="H278" s="359" t="s">
        <v>761</v>
      </c>
    </row>
    <row r="279" spans="1:8" s="303" customFormat="1" x14ac:dyDescent="0.55000000000000004">
      <c r="A279" s="358">
        <v>160</v>
      </c>
      <c r="B279" s="361" t="s">
        <v>389</v>
      </c>
      <c r="C279" s="360" t="s">
        <v>677</v>
      </c>
      <c r="D279" s="361" t="s">
        <v>769</v>
      </c>
      <c r="E279" s="364" t="s">
        <v>69</v>
      </c>
      <c r="F279" s="364" t="s">
        <v>69</v>
      </c>
      <c r="G279" s="363">
        <v>1</v>
      </c>
      <c r="H279" s="359" t="s">
        <v>149</v>
      </c>
    </row>
    <row r="280" spans="1:8" s="303" customFormat="1" x14ac:dyDescent="0.55000000000000004">
      <c r="A280" s="432" t="s">
        <v>62</v>
      </c>
      <c r="B280" s="432"/>
      <c r="C280" s="432"/>
      <c r="D280" s="432"/>
      <c r="E280" s="432"/>
      <c r="F280" s="432"/>
      <c r="G280" s="363">
        <f>SUM(G277:G279)</f>
        <v>3</v>
      </c>
      <c r="H280" s="359"/>
    </row>
    <row r="281" spans="1:8" s="303" customFormat="1" x14ac:dyDescent="0.55000000000000004">
      <c r="A281" s="358"/>
      <c r="B281" s="359" t="s">
        <v>908</v>
      </c>
      <c r="C281" s="360"/>
      <c r="D281" s="361"/>
      <c r="E281" s="362"/>
      <c r="F281" s="362"/>
      <c r="G281" s="363"/>
      <c r="H281" s="361"/>
    </row>
    <row r="282" spans="1:8" s="303" customFormat="1" x14ac:dyDescent="0.55000000000000004">
      <c r="A282" s="358">
        <v>161</v>
      </c>
      <c r="B282" s="361" t="s">
        <v>110</v>
      </c>
      <c r="C282" s="360" t="s">
        <v>681</v>
      </c>
      <c r="D282" s="361" t="s">
        <v>765</v>
      </c>
      <c r="E282" s="364" t="s">
        <v>69</v>
      </c>
      <c r="F282" s="364" t="s">
        <v>69</v>
      </c>
      <c r="G282" s="363">
        <v>1</v>
      </c>
      <c r="H282" s="359" t="s">
        <v>218</v>
      </c>
    </row>
    <row r="283" spans="1:8" s="303" customFormat="1" x14ac:dyDescent="0.55000000000000004">
      <c r="A283" s="358">
        <v>162</v>
      </c>
      <c r="B283" s="361" t="s">
        <v>110</v>
      </c>
      <c r="C283" s="360" t="s">
        <v>613</v>
      </c>
      <c r="D283" s="361" t="s">
        <v>765</v>
      </c>
      <c r="E283" s="364" t="s">
        <v>69</v>
      </c>
      <c r="F283" s="364" t="s">
        <v>69</v>
      </c>
      <c r="G283" s="363">
        <v>1</v>
      </c>
      <c r="H283" s="359" t="s">
        <v>761</v>
      </c>
    </row>
    <row r="284" spans="1:8" s="303" customFormat="1" x14ac:dyDescent="0.55000000000000004">
      <c r="A284" s="358">
        <v>163</v>
      </c>
      <c r="B284" s="361" t="s">
        <v>110</v>
      </c>
      <c r="C284" s="360" t="s">
        <v>762</v>
      </c>
      <c r="D284" s="361" t="s">
        <v>765</v>
      </c>
      <c r="E284" s="364" t="s">
        <v>69</v>
      </c>
      <c r="F284" s="364" t="s">
        <v>69</v>
      </c>
      <c r="G284" s="363">
        <v>1</v>
      </c>
      <c r="H284" s="359" t="s">
        <v>761</v>
      </c>
    </row>
    <row r="285" spans="1:8" s="303" customFormat="1" x14ac:dyDescent="0.55000000000000004">
      <c r="A285" s="358">
        <v>164</v>
      </c>
      <c r="B285" s="361" t="s">
        <v>110</v>
      </c>
      <c r="C285" s="360" t="s">
        <v>73</v>
      </c>
      <c r="D285" s="361" t="s">
        <v>765</v>
      </c>
      <c r="E285" s="364" t="s">
        <v>69</v>
      </c>
      <c r="F285" s="364" t="s">
        <v>69</v>
      </c>
      <c r="G285" s="363">
        <v>1</v>
      </c>
      <c r="H285" s="359" t="s">
        <v>149</v>
      </c>
    </row>
    <row r="286" spans="1:8" s="303" customFormat="1" x14ac:dyDescent="0.55000000000000004">
      <c r="A286" s="358">
        <v>165</v>
      </c>
      <c r="B286" s="361" t="s">
        <v>110</v>
      </c>
      <c r="C286" s="360" t="s">
        <v>900</v>
      </c>
      <c r="D286" s="361" t="s">
        <v>765</v>
      </c>
      <c r="E286" s="364" t="s">
        <v>69</v>
      </c>
      <c r="F286" s="364" t="s">
        <v>69</v>
      </c>
      <c r="G286" s="363">
        <v>1</v>
      </c>
      <c r="H286" s="359" t="s">
        <v>149</v>
      </c>
    </row>
    <row r="287" spans="1:8" s="303" customFormat="1" x14ac:dyDescent="0.55000000000000004">
      <c r="A287" s="432" t="s">
        <v>62</v>
      </c>
      <c r="B287" s="432"/>
      <c r="C287" s="432"/>
      <c r="D287" s="432"/>
      <c r="E287" s="432"/>
      <c r="F287" s="432"/>
      <c r="G287" s="363">
        <f>SUM(G282:G286)</f>
        <v>5</v>
      </c>
      <c r="H287" s="359"/>
    </row>
    <row r="288" spans="1:8" s="303" customFormat="1" x14ac:dyDescent="0.55000000000000004">
      <c r="A288" s="433" t="s">
        <v>913</v>
      </c>
      <c r="B288" s="433"/>
      <c r="C288" s="433"/>
      <c r="D288" s="433"/>
      <c r="E288" s="433"/>
      <c r="F288" s="433"/>
      <c r="G288" s="433"/>
      <c r="H288" s="433"/>
    </row>
    <row r="289" spans="1:8" s="303" customFormat="1" x14ac:dyDescent="0.55000000000000004">
      <c r="A289" s="365"/>
      <c r="B289" s="366" t="s">
        <v>902</v>
      </c>
      <c r="C289" s="367"/>
      <c r="D289" s="368"/>
      <c r="E289" s="369"/>
      <c r="F289" s="369"/>
      <c r="G289" s="370"/>
      <c r="H289" s="368"/>
    </row>
    <row r="290" spans="1:8" s="303" customFormat="1" x14ac:dyDescent="0.55000000000000004">
      <c r="A290" s="365">
        <v>166</v>
      </c>
      <c r="B290" s="368" t="s">
        <v>682</v>
      </c>
      <c r="C290" s="367" t="s">
        <v>73</v>
      </c>
      <c r="D290" s="368" t="s">
        <v>120</v>
      </c>
      <c r="E290" s="369" t="s">
        <v>499</v>
      </c>
      <c r="F290" s="369">
        <v>712112105002</v>
      </c>
      <c r="G290" s="370">
        <v>1</v>
      </c>
      <c r="H290" s="368" t="s">
        <v>911</v>
      </c>
    </row>
    <row r="291" spans="1:8" s="303" customFormat="1" x14ac:dyDescent="0.55000000000000004">
      <c r="A291" s="433" t="s">
        <v>62</v>
      </c>
      <c r="B291" s="433"/>
      <c r="C291" s="433"/>
      <c r="D291" s="433"/>
      <c r="E291" s="433"/>
      <c r="F291" s="433"/>
      <c r="G291" s="370">
        <f>SUM(G290)</f>
        <v>1</v>
      </c>
      <c r="H291" s="368"/>
    </row>
    <row r="292" spans="1:8" s="303" customFormat="1" x14ac:dyDescent="0.55000000000000004">
      <c r="A292" s="365"/>
      <c r="B292" s="366" t="s">
        <v>903</v>
      </c>
      <c r="C292" s="367"/>
      <c r="D292" s="368"/>
      <c r="E292" s="369"/>
      <c r="F292" s="369"/>
      <c r="G292" s="370"/>
      <c r="H292" s="368"/>
    </row>
    <row r="293" spans="1:8" s="303" customFormat="1" x14ac:dyDescent="0.55000000000000004">
      <c r="A293" s="365">
        <v>167</v>
      </c>
      <c r="B293" s="368" t="s">
        <v>682</v>
      </c>
      <c r="C293" s="367" t="s">
        <v>73</v>
      </c>
      <c r="D293" s="368" t="s">
        <v>120</v>
      </c>
      <c r="E293" s="369" t="s">
        <v>503</v>
      </c>
      <c r="F293" s="369">
        <v>712112105001</v>
      </c>
      <c r="G293" s="370">
        <v>1</v>
      </c>
      <c r="H293" s="366" t="s">
        <v>370</v>
      </c>
    </row>
    <row r="294" spans="1:8" s="303" customFormat="1" x14ac:dyDescent="0.55000000000000004">
      <c r="A294" s="433" t="s">
        <v>62</v>
      </c>
      <c r="B294" s="433"/>
      <c r="C294" s="433"/>
      <c r="D294" s="433"/>
      <c r="E294" s="433"/>
      <c r="F294" s="433"/>
      <c r="G294" s="370">
        <f>SUM(G293)</f>
        <v>1</v>
      </c>
      <c r="H294" s="368"/>
    </row>
    <row r="295" spans="1:8" s="303" customFormat="1" x14ac:dyDescent="0.55000000000000004">
      <c r="A295" s="365"/>
      <c r="B295" s="366" t="s">
        <v>901</v>
      </c>
      <c r="C295" s="367"/>
      <c r="D295" s="368"/>
      <c r="E295" s="369"/>
      <c r="F295" s="369"/>
      <c r="G295" s="370"/>
      <c r="H295" s="368"/>
    </row>
    <row r="296" spans="1:8" s="303" customFormat="1" x14ac:dyDescent="0.55000000000000004">
      <c r="A296" s="433" t="s">
        <v>62</v>
      </c>
      <c r="B296" s="433"/>
      <c r="C296" s="433"/>
      <c r="D296" s="433"/>
      <c r="E296" s="433"/>
      <c r="F296" s="433"/>
      <c r="G296" s="370">
        <f>SUM(G295)</f>
        <v>0</v>
      </c>
      <c r="H296" s="366"/>
    </row>
    <row r="297" spans="1:8" s="303" customFormat="1" x14ac:dyDescent="0.55000000000000004">
      <c r="A297" s="365"/>
      <c r="B297" s="366" t="s">
        <v>904</v>
      </c>
      <c r="C297" s="367"/>
      <c r="D297" s="368"/>
      <c r="E297" s="369"/>
      <c r="F297" s="369"/>
      <c r="G297" s="370"/>
      <c r="H297" s="368"/>
    </row>
    <row r="298" spans="1:8" s="303" customFormat="1" x14ac:dyDescent="0.55000000000000004">
      <c r="A298" s="365">
        <v>168</v>
      </c>
      <c r="B298" s="368" t="s">
        <v>684</v>
      </c>
      <c r="C298" s="367" t="s">
        <v>685</v>
      </c>
      <c r="D298" s="368" t="s">
        <v>127</v>
      </c>
      <c r="E298" s="369" t="s">
        <v>509</v>
      </c>
      <c r="F298" s="369">
        <v>712113801002</v>
      </c>
      <c r="G298" s="370">
        <v>1</v>
      </c>
      <c r="H298" s="366" t="s">
        <v>364</v>
      </c>
    </row>
    <row r="299" spans="1:8" s="303" customFormat="1" x14ac:dyDescent="0.55000000000000004">
      <c r="A299" s="365">
        <v>169</v>
      </c>
      <c r="B299" s="368" t="s">
        <v>684</v>
      </c>
      <c r="C299" s="367" t="s">
        <v>686</v>
      </c>
      <c r="D299" s="368" t="s">
        <v>127</v>
      </c>
      <c r="E299" s="369" t="s">
        <v>509</v>
      </c>
      <c r="F299" s="369">
        <v>712113801003</v>
      </c>
      <c r="G299" s="370">
        <v>1</v>
      </c>
      <c r="H299" s="366" t="s">
        <v>371</v>
      </c>
    </row>
    <row r="300" spans="1:8" s="303" customFormat="1" x14ac:dyDescent="0.55000000000000004">
      <c r="A300" s="365">
        <v>170</v>
      </c>
      <c r="B300" s="368" t="s">
        <v>684</v>
      </c>
      <c r="C300" s="367" t="s">
        <v>687</v>
      </c>
      <c r="D300" s="368" t="s">
        <v>127</v>
      </c>
      <c r="E300" s="369" t="s">
        <v>509</v>
      </c>
      <c r="F300" s="369">
        <v>712113801004</v>
      </c>
      <c r="G300" s="370">
        <v>1</v>
      </c>
      <c r="H300" s="366" t="s">
        <v>371</v>
      </c>
    </row>
    <row r="301" spans="1:8" s="303" customFormat="1" x14ac:dyDescent="0.55000000000000004">
      <c r="A301" s="433" t="s">
        <v>62</v>
      </c>
      <c r="B301" s="433"/>
      <c r="C301" s="433"/>
      <c r="D301" s="433"/>
      <c r="E301" s="433"/>
      <c r="F301" s="433"/>
      <c r="G301" s="370">
        <f>SUM(G298:G300)</f>
        <v>3</v>
      </c>
      <c r="H301" s="366"/>
    </row>
    <row r="302" spans="1:8" s="303" customFormat="1" x14ac:dyDescent="0.55000000000000004">
      <c r="A302" s="365"/>
      <c r="B302" s="366" t="s">
        <v>905</v>
      </c>
      <c r="C302" s="367"/>
      <c r="D302" s="368"/>
      <c r="E302" s="369"/>
      <c r="F302" s="369"/>
      <c r="G302" s="370"/>
      <c r="H302" s="368"/>
    </row>
    <row r="303" spans="1:8" s="303" customFormat="1" x14ac:dyDescent="0.55000000000000004">
      <c r="A303" s="433" t="s">
        <v>62</v>
      </c>
      <c r="B303" s="433"/>
      <c r="C303" s="433"/>
      <c r="D303" s="433"/>
      <c r="E303" s="433"/>
      <c r="F303" s="433"/>
      <c r="G303" s="370">
        <f>SUM(G302)</f>
        <v>0</v>
      </c>
      <c r="H303" s="366"/>
    </row>
    <row r="304" spans="1:8" s="303" customFormat="1" x14ac:dyDescent="0.55000000000000004">
      <c r="A304" s="365"/>
      <c r="B304" s="366" t="s">
        <v>585</v>
      </c>
      <c r="C304" s="367"/>
      <c r="D304" s="368"/>
      <c r="E304" s="369"/>
      <c r="F304" s="369"/>
      <c r="G304" s="370"/>
      <c r="H304" s="368"/>
    </row>
    <row r="305" spans="1:8" s="303" customFormat="1" x14ac:dyDescent="0.55000000000000004">
      <c r="A305" s="433" t="s">
        <v>62</v>
      </c>
      <c r="B305" s="433"/>
      <c r="C305" s="433"/>
      <c r="D305" s="433"/>
      <c r="E305" s="433"/>
      <c r="F305" s="433"/>
      <c r="G305" s="370">
        <f>SUM(G304)</f>
        <v>0</v>
      </c>
      <c r="H305" s="366"/>
    </row>
    <row r="306" spans="1:8" s="303" customFormat="1" x14ac:dyDescent="0.55000000000000004">
      <c r="A306" s="365"/>
      <c r="B306" s="366" t="s">
        <v>906</v>
      </c>
      <c r="C306" s="367"/>
      <c r="D306" s="368"/>
      <c r="E306" s="369"/>
      <c r="F306" s="369"/>
      <c r="G306" s="370"/>
      <c r="H306" s="368"/>
    </row>
    <row r="307" spans="1:8" s="303" customFormat="1" x14ac:dyDescent="0.55000000000000004">
      <c r="A307" s="365">
        <v>171</v>
      </c>
      <c r="B307" s="368" t="s">
        <v>516</v>
      </c>
      <c r="C307" s="367" t="s">
        <v>683</v>
      </c>
      <c r="D307" s="368" t="s">
        <v>130</v>
      </c>
      <c r="E307" s="369" t="s">
        <v>517</v>
      </c>
      <c r="F307" s="369">
        <v>712114101013</v>
      </c>
      <c r="G307" s="370">
        <v>1</v>
      </c>
      <c r="H307" s="366" t="s">
        <v>125</v>
      </c>
    </row>
    <row r="308" spans="1:8" s="303" customFormat="1" x14ac:dyDescent="0.55000000000000004">
      <c r="A308" s="365">
        <v>172</v>
      </c>
      <c r="B308" s="368" t="s">
        <v>688</v>
      </c>
      <c r="C308" s="367" t="s">
        <v>692</v>
      </c>
      <c r="D308" s="368" t="s">
        <v>130</v>
      </c>
      <c r="E308" s="369" t="s">
        <v>517</v>
      </c>
      <c r="F308" s="369">
        <v>712114801004</v>
      </c>
      <c r="G308" s="370">
        <v>1</v>
      </c>
      <c r="H308" s="366" t="s">
        <v>364</v>
      </c>
    </row>
    <row r="309" spans="1:8" s="303" customFormat="1" x14ac:dyDescent="0.55000000000000004">
      <c r="A309" s="365">
        <v>173</v>
      </c>
      <c r="B309" s="368" t="s">
        <v>688</v>
      </c>
      <c r="C309" s="367" t="s">
        <v>691</v>
      </c>
      <c r="D309" s="368" t="s">
        <v>130</v>
      </c>
      <c r="E309" s="369" t="s">
        <v>517</v>
      </c>
      <c r="F309" s="369">
        <v>712114801003</v>
      </c>
      <c r="G309" s="370">
        <v>1</v>
      </c>
      <c r="H309" s="366" t="s">
        <v>366</v>
      </c>
    </row>
    <row r="310" spans="1:8" s="303" customFormat="1" x14ac:dyDescent="0.55000000000000004">
      <c r="A310" s="365">
        <v>174</v>
      </c>
      <c r="B310" s="368" t="s">
        <v>688</v>
      </c>
      <c r="C310" s="367" t="s">
        <v>689</v>
      </c>
      <c r="D310" s="368" t="s">
        <v>130</v>
      </c>
      <c r="E310" s="369" t="s">
        <v>517</v>
      </c>
      <c r="F310" s="369">
        <v>712114801001</v>
      </c>
      <c r="G310" s="370">
        <v>1</v>
      </c>
      <c r="H310" s="366" t="s">
        <v>371</v>
      </c>
    </row>
    <row r="311" spans="1:8" s="303" customFormat="1" x14ac:dyDescent="0.55000000000000004">
      <c r="A311" s="365">
        <v>175</v>
      </c>
      <c r="B311" s="368" t="s">
        <v>688</v>
      </c>
      <c r="C311" s="367" t="s">
        <v>690</v>
      </c>
      <c r="D311" s="368" t="s">
        <v>130</v>
      </c>
      <c r="E311" s="369" t="s">
        <v>517</v>
      </c>
      <c r="F311" s="369">
        <v>712114801002</v>
      </c>
      <c r="G311" s="370">
        <v>1</v>
      </c>
      <c r="H311" s="366" t="s">
        <v>371</v>
      </c>
    </row>
    <row r="312" spans="1:8" s="303" customFormat="1" x14ac:dyDescent="0.55000000000000004">
      <c r="A312" s="433" t="s">
        <v>62</v>
      </c>
      <c r="B312" s="433"/>
      <c r="C312" s="433"/>
      <c r="D312" s="433"/>
      <c r="E312" s="433"/>
      <c r="F312" s="433"/>
      <c r="G312" s="370">
        <f>SUM(G307:G311)</f>
        <v>5</v>
      </c>
      <c r="H312" s="366"/>
    </row>
    <row r="313" spans="1:8" s="303" customFormat="1" x14ac:dyDescent="0.55000000000000004">
      <c r="A313" s="365"/>
      <c r="B313" s="366" t="s">
        <v>907</v>
      </c>
      <c r="C313" s="367"/>
      <c r="D313" s="368"/>
      <c r="E313" s="369"/>
      <c r="F313" s="369"/>
      <c r="G313" s="370">
        <v>1</v>
      </c>
      <c r="H313" s="368"/>
    </row>
    <row r="314" spans="1:8" s="303" customFormat="1" x14ac:dyDescent="0.55000000000000004">
      <c r="A314" s="433" t="s">
        <v>62</v>
      </c>
      <c r="B314" s="433"/>
      <c r="C314" s="433"/>
      <c r="D314" s="433"/>
      <c r="E314" s="433"/>
      <c r="F314" s="433"/>
      <c r="G314" s="370">
        <f>SUM(G313:G313)</f>
        <v>1</v>
      </c>
      <c r="H314" s="366"/>
    </row>
    <row r="315" spans="1:8" s="303" customFormat="1" x14ac:dyDescent="0.55000000000000004">
      <c r="A315" s="365"/>
      <c r="B315" s="366" t="s">
        <v>136</v>
      </c>
      <c r="C315" s="367"/>
      <c r="D315" s="368"/>
      <c r="E315" s="369"/>
      <c r="F315" s="369"/>
      <c r="G315" s="370"/>
      <c r="H315" s="368"/>
    </row>
    <row r="316" spans="1:8" s="303" customFormat="1" x14ac:dyDescent="0.55000000000000004">
      <c r="A316" s="365">
        <v>176</v>
      </c>
      <c r="B316" s="368" t="s">
        <v>110</v>
      </c>
      <c r="C316" s="367" t="s">
        <v>693</v>
      </c>
      <c r="D316" s="368" t="s">
        <v>763</v>
      </c>
      <c r="E316" s="371" t="s">
        <v>69</v>
      </c>
      <c r="F316" s="371" t="s">
        <v>69</v>
      </c>
      <c r="G316" s="370">
        <v>1</v>
      </c>
      <c r="H316" s="366" t="s">
        <v>125</v>
      </c>
    </row>
    <row r="317" spans="1:8" s="303" customFormat="1" x14ac:dyDescent="0.55000000000000004">
      <c r="A317" s="433" t="s">
        <v>62</v>
      </c>
      <c r="B317" s="433"/>
      <c r="C317" s="433"/>
      <c r="D317" s="433"/>
      <c r="E317" s="433"/>
      <c r="F317" s="433"/>
      <c r="G317" s="370">
        <f>SUM(G316:G316)</f>
        <v>1</v>
      </c>
      <c r="H317" s="366"/>
    </row>
    <row r="318" spans="1:8" s="303" customFormat="1" x14ac:dyDescent="0.55000000000000004">
      <c r="A318" s="365"/>
      <c r="B318" s="366" t="s">
        <v>108</v>
      </c>
      <c r="C318" s="367"/>
      <c r="D318" s="368"/>
      <c r="E318" s="369"/>
      <c r="F318" s="369"/>
      <c r="G318" s="370"/>
      <c r="H318" s="368"/>
    </row>
    <row r="319" spans="1:8" s="303" customFormat="1" x14ac:dyDescent="0.55000000000000004">
      <c r="A319" s="365">
        <v>177</v>
      </c>
      <c r="B319" s="368" t="s">
        <v>378</v>
      </c>
      <c r="C319" s="367" t="s">
        <v>694</v>
      </c>
      <c r="D319" s="368" t="s">
        <v>769</v>
      </c>
      <c r="E319" s="371" t="s">
        <v>69</v>
      </c>
      <c r="F319" s="371" t="s">
        <v>69</v>
      </c>
      <c r="G319" s="370">
        <v>1</v>
      </c>
      <c r="H319" s="366" t="s">
        <v>364</v>
      </c>
    </row>
    <row r="320" spans="1:8" s="303" customFormat="1" x14ac:dyDescent="0.55000000000000004">
      <c r="A320" s="365">
        <v>178</v>
      </c>
      <c r="B320" s="368" t="s">
        <v>695</v>
      </c>
      <c r="C320" s="367" t="s">
        <v>696</v>
      </c>
      <c r="D320" s="368" t="s">
        <v>769</v>
      </c>
      <c r="E320" s="371" t="s">
        <v>69</v>
      </c>
      <c r="F320" s="371" t="s">
        <v>69</v>
      </c>
      <c r="G320" s="370">
        <v>1</v>
      </c>
      <c r="H320" s="366" t="s">
        <v>366</v>
      </c>
    </row>
    <row r="321" spans="1:8" s="303" customFormat="1" x14ac:dyDescent="0.55000000000000004">
      <c r="A321" s="433" t="s">
        <v>62</v>
      </c>
      <c r="B321" s="433"/>
      <c r="C321" s="433"/>
      <c r="D321" s="433"/>
      <c r="E321" s="433"/>
      <c r="F321" s="433"/>
      <c r="G321" s="370">
        <f>SUM(G319:G320)</f>
        <v>2</v>
      </c>
      <c r="H321" s="366"/>
    </row>
    <row r="322" spans="1:8" s="303" customFormat="1" x14ac:dyDescent="0.55000000000000004">
      <c r="A322" s="365"/>
      <c r="B322" s="366" t="s">
        <v>908</v>
      </c>
      <c r="C322" s="367"/>
      <c r="D322" s="368"/>
      <c r="E322" s="369"/>
      <c r="F322" s="369"/>
      <c r="G322" s="370"/>
      <c r="H322" s="368"/>
    </row>
    <row r="323" spans="1:8" s="303" customFormat="1" x14ac:dyDescent="0.55000000000000004">
      <c r="A323" s="365">
        <v>179</v>
      </c>
      <c r="B323" s="368" t="s">
        <v>110</v>
      </c>
      <c r="C323" s="367" t="s">
        <v>698</v>
      </c>
      <c r="D323" s="368" t="s">
        <v>765</v>
      </c>
      <c r="E323" s="371" t="s">
        <v>69</v>
      </c>
      <c r="F323" s="371" t="s">
        <v>69</v>
      </c>
      <c r="G323" s="370">
        <v>1</v>
      </c>
      <c r="H323" s="366" t="s">
        <v>125</v>
      </c>
    </row>
    <row r="324" spans="1:8" s="303" customFormat="1" x14ac:dyDescent="0.55000000000000004">
      <c r="A324" s="365">
        <v>180</v>
      </c>
      <c r="B324" s="368" t="s">
        <v>110</v>
      </c>
      <c r="C324" s="367" t="s">
        <v>697</v>
      </c>
      <c r="D324" s="368" t="s">
        <v>765</v>
      </c>
      <c r="E324" s="371" t="s">
        <v>69</v>
      </c>
      <c r="F324" s="371" t="s">
        <v>69</v>
      </c>
      <c r="G324" s="370">
        <v>1</v>
      </c>
      <c r="H324" s="366" t="s">
        <v>364</v>
      </c>
    </row>
    <row r="325" spans="1:8" s="303" customFormat="1" x14ac:dyDescent="0.55000000000000004">
      <c r="A325" s="433" t="s">
        <v>62</v>
      </c>
      <c r="B325" s="433"/>
      <c r="C325" s="433"/>
      <c r="D325" s="433"/>
      <c r="E325" s="433"/>
      <c r="F325" s="433"/>
      <c r="G325" s="370">
        <f>SUM(G323:G324)</f>
        <v>2</v>
      </c>
      <c r="H325" s="366"/>
    </row>
    <row r="326" spans="1:8" s="304" customFormat="1" x14ac:dyDescent="0.55000000000000004">
      <c r="A326" s="313"/>
      <c r="B326" s="314" t="s">
        <v>702</v>
      </c>
      <c r="C326" s="315"/>
      <c r="D326" s="315"/>
      <c r="E326" s="308"/>
      <c r="F326" s="316"/>
      <c r="G326" s="317"/>
    </row>
    <row r="327" spans="1:8" s="303" customFormat="1" x14ac:dyDescent="0.55000000000000004">
      <c r="A327" s="310"/>
      <c r="B327" s="311" t="s">
        <v>703</v>
      </c>
      <c r="C327" s="311"/>
      <c r="D327" s="311"/>
      <c r="E327" s="310"/>
      <c r="F327" s="310"/>
      <c r="G327" s="312"/>
    </row>
    <row r="328" spans="1:8" s="305" customFormat="1" x14ac:dyDescent="0.55000000000000004">
      <c r="A328" s="313"/>
      <c r="B328" s="314" t="s">
        <v>704</v>
      </c>
      <c r="C328" s="315"/>
      <c r="D328" s="315"/>
      <c r="E328" s="315"/>
      <c r="F328" s="315"/>
      <c r="G328" s="315"/>
    </row>
    <row r="329" spans="1:8" s="303" customFormat="1" ht="21.75" hidden="1" customHeight="1" x14ac:dyDescent="0.55000000000000004">
      <c r="A329" s="310"/>
      <c r="B329" s="311"/>
      <c r="C329" s="311"/>
      <c r="D329" s="311"/>
      <c r="E329" s="310"/>
      <c r="F329" s="310"/>
      <c r="G329" s="312"/>
    </row>
    <row r="330" spans="1:8" s="303" customFormat="1" x14ac:dyDescent="0.55000000000000004">
      <c r="A330" s="310"/>
      <c r="B330" s="311" t="s">
        <v>705</v>
      </c>
      <c r="C330" s="311"/>
      <c r="D330" s="311"/>
      <c r="E330" s="310"/>
      <c r="F330" s="310"/>
      <c r="G330" s="312"/>
    </row>
    <row r="331" spans="1:8" s="303" customFormat="1" x14ac:dyDescent="0.55000000000000004">
      <c r="A331" s="310"/>
      <c r="B331" s="427"/>
      <c r="C331" s="428"/>
      <c r="D331" s="428"/>
      <c r="E331" s="428"/>
      <c r="F331" s="428"/>
      <c r="G331" s="428"/>
    </row>
    <row r="332" spans="1:8" s="303" customFormat="1" x14ac:dyDescent="0.55000000000000004">
      <c r="A332" s="318"/>
      <c r="E332" s="318"/>
      <c r="F332" s="318"/>
      <c r="G332" s="318"/>
    </row>
    <row r="333" spans="1:8" s="303" customFormat="1" x14ac:dyDescent="0.55000000000000004">
      <c r="A333" s="318"/>
      <c r="B333" s="319" t="s">
        <v>32</v>
      </c>
      <c r="C333" s="319"/>
      <c r="D333" s="319"/>
      <c r="E333" s="319"/>
      <c r="F333" s="319"/>
      <c r="G333" s="319"/>
    </row>
    <row r="334" spans="1:8" s="303" customFormat="1" x14ac:dyDescent="0.55000000000000004">
      <c r="A334" s="318"/>
      <c r="B334" s="303" t="s">
        <v>706</v>
      </c>
    </row>
    <row r="335" spans="1:8" s="303" customFormat="1" x14ac:dyDescent="0.55000000000000004">
      <c r="A335" s="318"/>
      <c r="B335" s="303" t="s">
        <v>707</v>
      </c>
    </row>
    <row r="336" spans="1:8" s="303" customFormat="1" x14ac:dyDescent="0.55000000000000004">
      <c r="A336" s="318"/>
      <c r="B336" s="303" t="s">
        <v>708</v>
      </c>
    </row>
    <row r="337" spans="1:7" s="303" customFormat="1" x14ac:dyDescent="0.55000000000000004">
      <c r="A337" s="318"/>
      <c r="B337" s="306">
        <v>123408800</v>
      </c>
      <c r="C337" s="306"/>
      <c r="D337" s="306"/>
    </row>
    <row r="338" spans="1:7" s="303" customFormat="1" x14ac:dyDescent="0.55000000000000004">
      <c r="B338" s="320">
        <v>12500000</v>
      </c>
      <c r="C338" s="320"/>
      <c r="D338" s="320"/>
      <c r="E338" s="321"/>
      <c r="F338" s="321"/>
      <c r="G338" s="321"/>
    </row>
    <row r="339" spans="1:7" s="303" customFormat="1" x14ac:dyDescent="0.55000000000000004">
      <c r="B339" s="322">
        <v>135908800</v>
      </c>
      <c r="C339" s="322"/>
      <c r="D339" s="322"/>
      <c r="E339" s="323"/>
      <c r="F339" s="323"/>
      <c r="G339" s="323"/>
    </row>
    <row r="340" spans="1:7" s="303" customFormat="1" x14ac:dyDescent="0.55000000000000004">
      <c r="B340" s="303" t="s">
        <v>709</v>
      </c>
    </row>
    <row r="341" spans="1:7" s="303" customFormat="1" x14ac:dyDescent="0.55000000000000004"/>
  </sheetData>
  <mergeCells count="83">
    <mergeCell ref="A325:F325"/>
    <mergeCell ref="A288:H288"/>
    <mergeCell ref="A291:F291"/>
    <mergeCell ref="A294:F294"/>
    <mergeCell ref="A296:F296"/>
    <mergeCell ref="A301:F301"/>
    <mergeCell ref="A303:F303"/>
    <mergeCell ref="A305:F305"/>
    <mergeCell ref="A312:F312"/>
    <mergeCell ref="A314:F314"/>
    <mergeCell ref="A317:F317"/>
    <mergeCell ref="A321:F321"/>
    <mergeCell ref="A287:F287"/>
    <mergeCell ref="A251:H251"/>
    <mergeCell ref="A254:F254"/>
    <mergeCell ref="A257:F257"/>
    <mergeCell ref="A259:F259"/>
    <mergeCell ref="A262:F262"/>
    <mergeCell ref="A265:F265"/>
    <mergeCell ref="A267:F267"/>
    <mergeCell ref="A271:F271"/>
    <mergeCell ref="A273:F273"/>
    <mergeCell ref="A275:F275"/>
    <mergeCell ref="A280:F280"/>
    <mergeCell ref="A250:F250"/>
    <mergeCell ref="A200:H200"/>
    <mergeCell ref="A203:F203"/>
    <mergeCell ref="A205:F205"/>
    <mergeCell ref="A208:F208"/>
    <mergeCell ref="A210:F210"/>
    <mergeCell ref="A212:F212"/>
    <mergeCell ref="A214:F214"/>
    <mergeCell ref="A220:F220"/>
    <mergeCell ref="A223:F223"/>
    <mergeCell ref="A228:F228"/>
    <mergeCell ref="A234:F234"/>
    <mergeCell ref="A199:F199"/>
    <mergeCell ref="A135:H135"/>
    <mergeCell ref="A138:F138"/>
    <mergeCell ref="A142:F142"/>
    <mergeCell ref="A144:F144"/>
    <mergeCell ref="A148:F148"/>
    <mergeCell ref="A151:F151"/>
    <mergeCell ref="A155:F155"/>
    <mergeCell ref="A160:F160"/>
    <mergeCell ref="A164:F164"/>
    <mergeCell ref="A169:F169"/>
    <mergeCell ref="A179:F179"/>
    <mergeCell ref="A134:F134"/>
    <mergeCell ref="A86:F86"/>
    <mergeCell ref="A90:F90"/>
    <mergeCell ref="A92:F92"/>
    <mergeCell ref="A94:F94"/>
    <mergeCell ref="A100:F100"/>
    <mergeCell ref="A103:F103"/>
    <mergeCell ref="A108:F108"/>
    <mergeCell ref="A111:F111"/>
    <mergeCell ref="A114:F114"/>
    <mergeCell ref="A118:F118"/>
    <mergeCell ref="A83:H83"/>
    <mergeCell ref="A8:H8"/>
    <mergeCell ref="B331:G331"/>
    <mergeCell ref="C3:C4"/>
    <mergeCell ref="A61:F61"/>
    <mergeCell ref="A53:F53"/>
    <mergeCell ref="A46:F46"/>
    <mergeCell ref="A42:F42"/>
    <mergeCell ref="A28:F28"/>
    <mergeCell ref="A22:F22"/>
    <mergeCell ref="A17:F17"/>
    <mergeCell ref="A82:F82"/>
    <mergeCell ref="A14:F14"/>
    <mergeCell ref="A11:F11"/>
    <mergeCell ref="A7:F7"/>
    <mergeCell ref="A26:F26"/>
    <mergeCell ref="A1:G1"/>
    <mergeCell ref="A2:G2"/>
    <mergeCell ref="A3:A4"/>
    <mergeCell ref="B3:B4"/>
    <mergeCell ref="D3:D4"/>
    <mergeCell ref="E3:E4"/>
    <mergeCell ref="F3:F4"/>
    <mergeCell ref="G3:G4"/>
  </mergeCells>
  <pageMargins left="0.31496062992125984" right="0.11811023622047245" top="0.74803149606299213" bottom="0.74803149606299213" header="0.31496062992125984" footer="0.31496062992125984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13</vt:i4>
      </vt:variant>
    </vt:vector>
  </HeadingPairs>
  <TitlesOfParts>
    <vt:vector size="13" baseType="lpstr">
      <vt:lpstr>เอกสาร1</vt:lpstr>
      <vt:lpstr>เอกสาร2</vt:lpstr>
      <vt:lpstr>เอกสาร3</vt:lpstr>
      <vt:lpstr>เอกสาร4</vt:lpstr>
      <vt:lpstr>เอกสาร5</vt:lpstr>
      <vt:lpstr>เอกสาร6</vt:lpstr>
      <vt:lpstr>รายชื่อประกอบเอกสาร3</vt:lpstr>
      <vt:lpstr>การวิเคราะห์ตนแยกตามงาน</vt:lpstr>
      <vt:lpstr>แยกตามประเภทตำแหน่ง</vt:lpstr>
      <vt:lpstr>บัญชีจัดคนลงสู่ตำแหน่ง</vt:lpstr>
      <vt:lpstr>คำนวณค่าใช้จ่ายก่อนมีมติ</vt:lpstr>
      <vt:lpstr>คำนวณค่าใช้จ่ายหลังมีมติ</vt:lpstr>
      <vt:lpstr>ค่าใช้จ่ายจริง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7</dc:creator>
  <cp:lastModifiedBy>User</cp:lastModifiedBy>
  <cp:lastPrinted>2019-12-11T07:19:14Z</cp:lastPrinted>
  <dcterms:created xsi:type="dcterms:W3CDTF">2012-10-12T02:36:32Z</dcterms:created>
  <dcterms:modified xsi:type="dcterms:W3CDTF">2020-07-14T08:20:07Z</dcterms:modified>
</cp:coreProperties>
</file>