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75" activeTab="0"/>
  </bookViews>
  <sheets>
    <sheet name="Sheet1" sheetId="1" r:id="rId1"/>
  </sheets>
  <definedNames>
    <definedName name="_xlnm.Print_Area" localSheetId="0">'Sheet1'!$A$1:$F$44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<sst xmlns="http://schemas.openxmlformats.org/spreadsheetml/2006/main" count="70" uniqueCount="33">
  <si>
    <t>บัญชีสรุปจำนวนโครงการและงบประมาณ</t>
  </si>
  <si>
    <t>เทศบาลเมืองอ่างทอง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</si>
  <si>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</si>
  <si>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</si>
  <si>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</si>
  <si>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</si>
  <si>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</si>
  <si>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</si>
  <si>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</si>
  <si>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หน่วยงานดำเนินการ</t>
  </si>
  <si>
    <t xml:space="preserve">2.ยุทธศาสตร์ด้านการพัฒนาระบบสาธารณูปโภค  สาธารณูปการ </t>
  </si>
  <si>
    <t>และโครงสร้างพื้นฐาน</t>
  </si>
  <si>
    <t>5.ยุทธศาสตร์ด้านการพัฒนาระบบการบริหารจัดการที่ดี</t>
  </si>
  <si>
    <t>รวมทั้งสิ้นเป็น</t>
  </si>
  <si>
    <t>รวม</t>
  </si>
  <si>
    <t>1.ยุทธศาสตร์การพัฒนาศักยภาพคนและความเข้มแข็ง</t>
  </si>
  <si>
    <t>ด้านคุณภาพชีวิต  การศึกษา และส่งเสริมศาสนาศิลปวัฒนธรรม</t>
  </si>
  <si>
    <t xml:space="preserve"> </t>
  </si>
  <si>
    <t>แผนงานบริหารทั่วไป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</si>
  <si>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</si>
  <si>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</si>
  <si>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</si>
  <si>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</si>
  <si>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แผนงานการศาสนาวัฒนธรรมและนันทนาการ</t>
  </si>
  <si>
    <t>3.ยุทธศาสตร์ด้านการพัฒนาและเสริมสร้างความเข้มแข็งของระบบเศรษฐกิจชุมชนภายใต้เศรษฐกิจพอเพียง</t>
  </si>
  <si>
    <t>4.ยุทธศาสตร์ด้านการพัฒนาระบบจัดการทรัพยากรธรรมชาติและสิ่งแวดล้อม</t>
  </si>
  <si>
    <t>แผนงานงบกลาง</t>
  </si>
  <si>
    <t>แผนงานเคหะชุมชน</t>
  </si>
  <si>
    <t>แผนงานการพาณิชย์</t>
  </si>
  <si>
    <t>แผนการดำเนินงาน  ประจำปีงบประมาณ  พ.ศ. 2562</t>
  </si>
  <si>
    <t>บัญชีครุภัณฑ์</t>
  </si>
  <si>
    <t>แผนงานเคหะและชุมชน</t>
  </si>
  <si>
    <t>ตามบัญชีโครงการ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</si>
</sst>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0000000"/>
  </numFmts>
  <fonts count="46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4"/>
      <color indexed="8"/>
      <name val="Angsana New"/>
      <family val="1"/>
    </font>
    <font>
      <b/>
      <sz val="14"/>
      <color indexed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99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204" fontId="2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99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207" fontId="2" fillId="0" borderId="21" xfId="36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204" fontId="2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204" fontId="2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204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" fontId="43" fillId="33" borderId="14" xfId="0" applyNumberFormat="1" applyFont="1" applyFill="1" applyBorder="1" applyAlignment="1">
      <alignment/>
    </xf>
    <xf numFmtId="2" fontId="43" fillId="33" borderId="19" xfId="0" applyNumberFormat="1" applyFont="1" applyFill="1" applyBorder="1" applyAlignment="1">
      <alignment/>
    </xf>
    <xf numFmtId="2" fontId="44" fillId="33" borderId="18" xfId="0" applyNumberFormat="1" applyFont="1" applyFill="1" applyBorder="1" applyAlignment="1">
      <alignment/>
    </xf>
    <xf numFmtId="2" fontId="43" fillId="33" borderId="17" xfId="0" applyNumberFormat="1" applyFont="1" applyFill="1" applyBorder="1" applyAlignment="1">
      <alignment/>
    </xf>
    <xf numFmtId="2" fontId="43" fillId="33" borderId="22" xfId="0" applyNumberFormat="1" applyFont="1" applyFill="1" applyBorder="1" applyAlignment="1">
      <alignment/>
    </xf>
    <xf numFmtId="2" fontId="44" fillId="33" borderId="15" xfId="0" applyNumberFormat="1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2" fontId="44" fillId="33" borderId="24" xfId="0" applyNumberFormat="1" applyFont="1" applyFill="1" applyBorder="1" applyAlignment="1">
      <alignment/>
    </xf>
    <xf numFmtId="2" fontId="43" fillId="33" borderId="23" xfId="0" applyNumberFormat="1" applyFont="1" applyFill="1" applyBorder="1" applyAlignment="1">
      <alignment/>
    </xf>
    <xf numFmtId="2" fontId="43" fillId="33" borderId="18" xfId="0" applyNumberFormat="1" applyFont="1" applyFill="1" applyBorder="1" applyAlignment="1">
      <alignment/>
    </xf>
    <xf numFmtId="1" fontId="45" fillId="33" borderId="18" xfId="0" applyNumberFormat="1" applyFont="1" applyFill="1" applyBorder="1" applyAlignment="1">
      <alignment/>
    </xf>
    <xf numFmtId="207" fontId="2" fillId="0" borderId="0" xfId="36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2" fontId="43" fillId="0" borderId="14" xfId="0" applyNumberFormat="1" applyFont="1" applyBorder="1" applyAlignment="1">
      <alignment/>
    </xf>
    <xf numFmtId="2" fontId="43" fillId="33" borderId="16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75" zoomScalePageLayoutView="0" workbookViewId="0" topLeftCell="A2">
      <selection activeCell="C5" sqref="C5"/>
    </sheetView>
  </sheetViews>
  <sheetFormatPr defaultColWidth="9.140625" defaultRowHeight="12.75"/>
  <cols>
    <col min="1" max="1" width="53.57421875" style="1" customWidth="1"/>
    <col min="2" max="2" width="12.57421875" style="1" customWidth="1"/>
    <col min="3" max="3" width="16.57421875" style="1" customWidth="1"/>
    <col min="4" max="4" width="15.57421875" style="1" customWidth="1"/>
    <col min="5" max="5" width="16.57421875" style="1" customWidth="1"/>
    <col min="6" max="6" width="15.57421875" style="1" customWidth="1"/>
    <col min="7" max="7" width="9.140625" style="1" customWidth="1"/>
    <col min="8" max="8" width="13.140625" style="1" customWidth="1"/>
    <col min="9" max="16384" width="9.140625" style="1" customWidth="1"/>
  </cols>
  <sheetData>
    <row r="1" spans="1:6" ht="23.25">
      <c r="A1" s="81" t="s">
        <v>0</v>
      </c>
      <c r="B1" s="81"/>
      <c r="C1" s="81"/>
      <c r="D1" s="81"/>
      <c r="E1" s="81"/>
      <c r="F1" s="81"/>
    </row>
    <row r="2" spans="1:6" ht="23.25">
      <c r="A2" s="81" t="s">
        <v>29</v>
      </c>
      <c r="B2" s="81"/>
      <c r="C2" s="81"/>
      <c r="D2" s="81"/>
      <c r="E2" s="81"/>
      <c r="F2" s="81"/>
    </row>
    <row r="3" spans="1:6" ht="23.25">
      <c r="A3" s="81" t="s">
        <v>1</v>
      </c>
      <c r="B3" s="81"/>
      <c r="C3" s="81"/>
      <c r="D3" s="81"/>
      <c r="E3" s="81"/>
      <c r="F3" s="81"/>
    </row>
    <row r="4" spans="1:6" ht="23.25">
      <c r="A4" s="82"/>
      <c r="B4" s="82"/>
      <c r="C4" s="82"/>
      <c r="D4" s="82"/>
      <c r="E4" s="82"/>
      <c r="F4" s="82"/>
    </row>
    <row r="5" spans="1:6" ht="21">
      <c r="A5" s="3" t="s">
        <v>2</v>
      </c>
      <c r="B5" s="2" t="s">
        <v>3</v>
      </c>
      <c r="C5" s="2" t="s">
        <v>5</v>
      </c>
      <c r="D5" s="2" t="s">
        <v>7</v>
      </c>
      <c r="E5" s="3" t="s">
        <v>5</v>
      </c>
      <c r="F5" s="3" t="s">
        <v>9</v>
      </c>
    </row>
    <row r="6" spans="1:6" ht="21">
      <c r="A6" s="8"/>
      <c r="B6" s="4" t="s">
        <v>4</v>
      </c>
      <c r="C6" s="4" t="s">
        <v>6</v>
      </c>
      <c r="D6" s="4"/>
      <c r="E6" s="8" t="s">
        <v>8</v>
      </c>
      <c r="F6" s="8"/>
    </row>
    <row r="7" spans="1:6" ht="21">
      <c r="A7" s="15" t="s">
        <v>15</v>
      </c>
      <c r="B7" s="16"/>
      <c r="C7" s="16"/>
      <c r="D7" s="16"/>
      <c r="E7" s="16"/>
      <c r="F7" s="17"/>
    </row>
    <row r="8" spans="1:6" ht="21">
      <c r="A8" s="18" t="s">
        <v>16</v>
      </c>
      <c r="B8" s="10"/>
      <c r="C8" s="11"/>
      <c r="D8" s="10"/>
      <c r="E8" s="10"/>
      <c r="F8" s="13"/>
    </row>
    <row r="9" spans="1:6" ht="21">
      <c r="A9" s="10" t="s">
        <v>18</v>
      </c>
      <c r="B9" s="10">
        <v>10</v>
      </c>
      <c r="C9" s="11">
        <f>10*100/B43</f>
        <v>8.130081300813009</v>
      </c>
      <c r="D9" s="49">
        <v>2739400</v>
      </c>
      <c r="E9" s="83">
        <f>D9*100/D43</f>
        <v>3.3480975218651765</v>
      </c>
      <c r="F9" s="13" t="s">
        <v>32</v>
      </c>
    </row>
    <row r="10" spans="1:6" ht="21">
      <c r="A10" s="10" t="s">
        <v>19</v>
      </c>
      <c r="B10" s="21">
        <v>5</v>
      </c>
      <c r="C10" s="26">
        <f>B10*100/B43</f>
        <v>4.065040650406504</v>
      </c>
      <c r="D10" s="48">
        <v>510000</v>
      </c>
      <c r="E10" s="83">
        <v>0.62</v>
      </c>
      <c r="F10" s="13" t="s">
        <v>32</v>
      </c>
    </row>
    <row r="11" spans="1:6" ht="21">
      <c r="A11" s="14" t="s">
        <v>20</v>
      </c>
      <c r="B11" s="10">
        <v>34</v>
      </c>
      <c r="C11" s="26">
        <f>34*100/124</f>
        <v>27.419354838709676</v>
      </c>
      <c r="D11" s="49">
        <v>45503600</v>
      </c>
      <c r="E11" s="83">
        <v>55.62</v>
      </c>
      <c r="F11" s="13" t="s">
        <v>32</v>
      </c>
    </row>
    <row r="12" spans="1:6" ht="21">
      <c r="A12" s="10" t="s">
        <v>21</v>
      </c>
      <c r="B12" s="10">
        <v>11</v>
      </c>
      <c r="C12" s="26">
        <f>11*100/124</f>
        <v>8.870967741935484</v>
      </c>
      <c r="D12" s="49">
        <v>7317500</v>
      </c>
      <c r="E12" s="83">
        <f>D12*100/D43</f>
        <v>8.94345609120553</v>
      </c>
      <c r="F12" s="13" t="s">
        <v>32</v>
      </c>
    </row>
    <row r="13" spans="1:6" ht="21">
      <c r="A13" s="10" t="s">
        <v>22</v>
      </c>
      <c r="B13" s="10">
        <v>10</v>
      </c>
      <c r="C13" s="26">
        <f>10*100/124</f>
        <v>8.064516129032258</v>
      </c>
      <c r="D13" s="49">
        <v>2010000</v>
      </c>
      <c r="E13" s="83">
        <f>D13*100/D43</f>
        <v>2.4566240851825234</v>
      </c>
      <c r="F13" s="13" t="s">
        <v>32</v>
      </c>
    </row>
    <row r="14" spans="1:6" ht="21">
      <c r="A14" s="10" t="s">
        <v>23</v>
      </c>
      <c r="B14" s="10">
        <v>9</v>
      </c>
      <c r="C14" s="26">
        <f>9*100/124</f>
        <v>7.258064516129032</v>
      </c>
      <c r="D14" s="49">
        <v>1350000</v>
      </c>
      <c r="E14" s="83">
        <f>D14*100/D43</f>
        <v>1.6499714004957247</v>
      </c>
      <c r="F14" s="13" t="s">
        <v>32</v>
      </c>
    </row>
    <row r="15" spans="1:6" ht="21">
      <c r="A15" s="10" t="s">
        <v>26</v>
      </c>
      <c r="B15" s="10">
        <v>1</v>
      </c>
      <c r="C15" s="26">
        <f>1*100/124</f>
        <v>0.8064516129032258</v>
      </c>
      <c r="D15" s="49">
        <v>12500000</v>
      </c>
      <c r="E15" s="83">
        <f>D15*100/D43</f>
        <v>15.277512967553006</v>
      </c>
      <c r="F15" s="13" t="s">
        <v>32</v>
      </c>
    </row>
    <row r="16" spans="1:8" ht="21">
      <c r="A16" s="27" t="s">
        <v>14</v>
      </c>
      <c r="B16" s="28">
        <f>SUM(B9:B15)</f>
        <v>80</v>
      </c>
      <c r="C16" s="31">
        <f>SUM(C9:C15)</f>
        <v>64.61447678992918</v>
      </c>
      <c r="D16" s="29">
        <f>SUM(D9:D15)</f>
        <v>71930500</v>
      </c>
      <c r="E16" s="71">
        <f>SUM(E9:E15)</f>
        <v>87.91566206630196</v>
      </c>
      <c r="F16" s="30"/>
      <c r="H16" s="80">
        <v>78790000</v>
      </c>
    </row>
    <row r="17" spans="1:8" ht="28.5" customHeight="1">
      <c r="A17" s="15" t="s">
        <v>10</v>
      </c>
      <c r="B17" s="16"/>
      <c r="C17" s="9"/>
      <c r="D17" s="19"/>
      <c r="E17" s="72"/>
      <c r="F17" s="16"/>
      <c r="H17" s="67"/>
    </row>
    <row r="18" spans="1:6" ht="21">
      <c r="A18" s="18" t="s">
        <v>11</v>
      </c>
      <c r="B18" s="10"/>
      <c r="C18" s="20"/>
      <c r="D18" s="12"/>
      <c r="E18" s="84"/>
      <c r="F18" s="10"/>
    </row>
    <row r="19" spans="1:6" ht="21">
      <c r="A19" s="41" t="s">
        <v>27</v>
      </c>
      <c r="B19" s="41">
        <v>3</v>
      </c>
      <c r="C19" s="42">
        <f>3*100/124</f>
        <v>2.4193548387096775</v>
      </c>
      <c r="D19" s="43">
        <v>4000000</v>
      </c>
      <c r="E19" s="70">
        <f>D19*100/D43</f>
        <v>4.888804149616962</v>
      </c>
      <c r="F19" s="13" t="s">
        <v>32</v>
      </c>
    </row>
    <row r="20" spans="1:6" ht="21">
      <c r="A20" s="32" t="s">
        <v>14</v>
      </c>
      <c r="B20" s="34">
        <f>SUM(B19)</f>
        <v>3</v>
      </c>
      <c r="C20" s="31">
        <f>3*100/124</f>
        <v>2.4193548387096775</v>
      </c>
      <c r="D20" s="35">
        <f>SUM(D19)</f>
        <v>4000000</v>
      </c>
      <c r="E20" s="71">
        <f>SUM(E19)</f>
        <v>4.888804149616962</v>
      </c>
      <c r="F20" s="50"/>
    </row>
    <row r="21" spans="1:6" ht="39" customHeight="1">
      <c r="A21" s="51" t="s">
        <v>24</v>
      </c>
      <c r="B21" s="44"/>
      <c r="C21" s="46"/>
      <c r="D21" s="45"/>
      <c r="E21" s="73"/>
      <c r="F21" s="47"/>
    </row>
    <row r="22" spans="1:6" ht="21">
      <c r="A22" s="10" t="s">
        <v>22</v>
      </c>
      <c r="B22" s="10">
        <v>1</v>
      </c>
      <c r="C22" s="11">
        <f>1*100/124</f>
        <v>0.8064516129032258</v>
      </c>
      <c r="D22" s="12">
        <v>50000</v>
      </c>
      <c r="E22" s="69">
        <f>D22*100/D43</f>
        <v>0.061110051870212026</v>
      </c>
      <c r="F22" s="13" t="s">
        <v>32</v>
      </c>
    </row>
    <row r="23" spans="1:6" ht="21">
      <c r="A23" s="32" t="s">
        <v>14</v>
      </c>
      <c r="B23" s="24">
        <v>1</v>
      </c>
      <c r="C23" s="31">
        <v>0.81</v>
      </c>
      <c r="D23" s="55">
        <v>50000</v>
      </c>
      <c r="E23" s="71">
        <v>0.06</v>
      </c>
      <c r="F23" s="33"/>
    </row>
    <row r="24" spans="1:6" ht="27" customHeight="1">
      <c r="A24" s="52" t="s">
        <v>25</v>
      </c>
      <c r="B24" s="23"/>
      <c r="C24" s="53"/>
      <c r="D24" s="54"/>
      <c r="E24" s="74"/>
      <c r="F24" s="16"/>
    </row>
    <row r="25" spans="1:6" ht="21">
      <c r="A25" s="10" t="s">
        <v>21</v>
      </c>
      <c r="B25" s="10">
        <v>1</v>
      </c>
      <c r="C25" s="11">
        <f>1*100/124</f>
        <v>0.8064516129032258</v>
      </c>
      <c r="D25" s="12">
        <v>20000</v>
      </c>
      <c r="E25" s="69">
        <f>D25*100/D43</f>
        <v>0.02444402074808481</v>
      </c>
      <c r="F25" s="13" t="s">
        <v>32</v>
      </c>
    </row>
    <row r="26" spans="1:6" ht="21">
      <c r="A26" s="44" t="s">
        <v>31</v>
      </c>
      <c r="B26" s="44">
        <v>2</v>
      </c>
      <c r="C26" s="6">
        <v>1.62</v>
      </c>
      <c r="D26" s="45">
        <v>20000</v>
      </c>
      <c r="E26" s="75">
        <v>0.02</v>
      </c>
      <c r="F26" s="13" t="s">
        <v>32</v>
      </c>
    </row>
    <row r="27" spans="1:6" ht="21">
      <c r="A27" s="32" t="s">
        <v>14</v>
      </c>
      <c r="B27" s="34">
        <f>SUM(B25:B26)</f>
        <v>3</v>
      </c>
      <c r="C27" s="65">
        <f>SUM(C25:C26)</f>
        <v>2.426451612903226</v>
      </c>
      <c r="D27" s="35">
        <f>SUM(D25:D26)</f>
        <v>40000</v>
      </c>
      <c r="E27" s="76">
        <f>SUM(E25:E26)</f>
        <v>0.04444402074808481</v>
      </c>
      <c r="F27" s="33"/>
    </row>
    <row r="28" spans="1:6" ht="27" customHeight="1">
      <c r="A28" s="56" t="s">
        <v>12</v>
      </c>
      <c r="B28" s="16"/>
      <c r="C28" s="22"/>
      <c r="D28" s="19"/>
      <c r="E28" s="72"/>
      <c r="F28" s="16"/>
    </row>
    <row r="29" spans="1:6" ht="21">
      <c r="A29" s="10" t="s">
        <v>18</v>
      </c>
      <c r="B29" s="58">
        <v>7</v>
      </c>
      <c r="C29" s="59">
        <f>7*100/124</f>
        <v>5.645161290322581</v>
      </c>
      <c r="D29" s="60">
        <v>1589600</v>
      </c>
      <c r="E29" s="77">
        <f>D29*100/D43</f>
        <v>1.9428107690577807</v>
      </c>
      <c r="F29" s="13" t="s">
        <v>32</v>
      </c>
    </row>
    <row r="30" spans="1:6" ht="21">
      <c r="A30" s="41" t="s">
        <v>22</v>
      </c>
      <c r="B30" s="58">
        <v>3</v>
      </c>
      <c r="C30" s="59">
        <f>3*100/124</f>
        <v>2.4193548387096775</v>
      </c>
      <c r="D30" s="60">
        <v>1044000</v>
      </c>
      <c r="E30" s="77">
        <f>D30*100/D43</f>
        <v>1.2759778830500272</v>
      </c>
      <c r="F30" s="13" t="s">
        <v>32</v>
      </c>
    </row>
    <row r="31" spans="1:8" ht="23.25">
      <c r="A31" s="41" t="s">
        <v>27</v>
      </c>
      <c r="B31" s="44">
        <v>2</v>
      </c>
      <c r="C31" s="61">
        <f>2*100/124</f>
        <v>1.6129032258064515</v>
      </c>
      <c r="D31" s="45">
        <v>396000</v>
      </c>
      <c r="E31" s="75">
        <f>D31*100/D43</f>
        <v>0.48399161081207925</v>
      </c>
      <c r="F31" s="13" t="s">
        <v>32</v>
      </c>
      <c r="H31" s="38">
        <v>81819600</v>
      </c>
    </row>
    <row r="32" spans="1:6" ht="21">
      <c r="A32" s="32" t="s">
        <v>14</v>
      </c>
      <c r="B32" s="34">
        <f>SUM(B29:B31)</f>
        <v>12</v>
      </c>
      <c r="C32" s="65">
        <f>SUM(C29:C31)</f>
        <v>9.67741935483871</v>
      </c>
      <c r="D32" s="35">
        <f>SUM(D29:D31)</f>
        <v>3029600</v>
      </c>
      <c r="E32" s="76">
        <f>D32*100/D43</f>
        <v>3.7027802629198874</v>
      </c>
      <c r="F32" s="33"/>
    </row>
    <row r="33" spans="1:6" ht="26.25" customHeight="1">
      <c r="A33" s="62" t="s">
        <v>30</v>
      </c>
      <c r="B33" s="33"/>
      <c r="C33" s="63"/>
      <c r="D33" s="64"/>
      <c r="E33" s="78"/>
      <c r="F33" s="33"/>
    </row>
    <row r="34" spans="1:6" ht="21">
      <c r="A34" s="57"/>
      <c r="B34" s="58"/>
      <c r="C34" s="59"/>
      <c r="D34" s="60"/>
      <c r="E34" s="77"/>
      <c r="F34" s="58"/>
    </row>
    <row r="35" spans="1:6" ht="21">
      <c r="A35" s="10" t="s">
        <v>18</v>
      </c>
      <c r="B35" s="10">
        <v>2</v>
      </c>
      <c r="C35" s="11">
        <f>2*100/124</f>
        <v>1.6129032258064515</v>
      </c>
      <c r="D35" s="12">
        <v>41000</v>
      </c>
      <c r="E35" s="69">
        <f>D35*100/D43</f>
        <v>0.050110242533573865</v>
      </c>
      <c r="F35" s="13" t="s">
        <v>32</v>
      </c>
    </row>
    <row r="36" spans="1:6" ht="21">
      <c r="A36" s="10" t="s">
        <v>19</v>
      </c>
      <c r="B36" s="41">
        <v>1</v>
      </c>
      <c r="C36" s="42">
        <f>1*100/124</f>
        <v>0.8064516129032258</v>
      </c>
      <c r="D36" s="43">
        <v>450000</v>
      </c>
      <c r="E36" s="70">
        <f>D36*100/D43</f>
        <v>0.5499904668319082</v>
      </c>
      <c r="F36" s="13" t="s">
        <v>32</v>
      </c>
    </row>
    <row r="37" spans="1:6" ht="21">
      <c r="A37" s="14" t="s">
        <v>20</v>
      </c>
      <c r="B37" s="41">
        <v>9</v>
      </c>
      <c r="C37" s="42">
        <f>9*100/124</f>
        <v>7.258064516129032</v>
      </c>
      <c r="D37" s="43">
        <v>1734600</v>
      </c>
      <c r="E37" s="69">
        <f>D37*100/D43</f>
        <v>2.1200299194813956</v>
      </c>
      <c r="F37" s="13" t="s">
        <v>32</v>
      </c>
    </row>
    <row r="38" spans="1:6" ht="21">
      <c r="A38" s="10" t="s">
        <v>21</v>
      </c>
      <c r="B38" s="41">
        <v>4</v>
      </c>
      <c r="C38" s="42">
        <f>4*100/124</f>
        <v>3.225806451612903</v>
      </c>
      <c r="D38" s="43">
        <v>353000</v>
      </c>
      <c r="E38" s="70">
        <f>D38*100/D43</f>
        <v>0.4314369662036969</v>
      </c>
      <c r="F38" s="13" t="s">
        <v>32</v>
      </c>
    </row>
    <row r="39" spans="1:6" ht="21">
      <c r="A39" s="10" t="s">
        <v>22</v>
      </c>
      <c r="B39" s="41">
        <v>3</v>
      </c>
      <c r="C39" s="42">
        <f>3*100/124</f>
        <v>2.4193548387096775</v>
      </c>
      <c r="D39" s="43">
        <v>27100</v>
      </c>
      <c r="E39" s="69">
        <f>D39*100/D43</f>
        <v>0.033121648113654915</v>
      </c>
      <c r="F39" s="13" t="s">
        <v>32</v>
      </c>
    </row>
    <row r="40" spans="1:7" ht="21">
      <c r="A40" s="10" t="s">
        <v>27</v>
      </c>
      <c r="B40" s="41">
        <v>3</v>
      </c>
      <c r="C40" s="42">
        <f>3*100/124</f>
        <v>2.4193548387096775</v>
      </c>
      <c r="D40" s="43">
        <v>122800</v>
      </c>
      <c r="E40" s="70">
        <f>D40*100/D43</f>
        <v>0.15008628739324073</v>
      </c>
      <c r="F40" s="13" t="s">
        <v>32</v>
      </c>
      <c r="G40" s="67"/>
    </row>
    <row r="41" spans="1:6" ht="21">
      <c r="A41" s="14" t="s">
        <v>28</v>
      </c>
      <c r="B41" s="41">
        <v>2</v>
      </c>
      <c r="C41" s="42">
        <f>2*100/124</f>
        <v>1.6129032258064515</v>
      </c>
      <c r="D41" s="43">
        <v>41000</v>
      </c>
      <c r="E41" s="70">
        <f>D41*100/D43</f>
        <v>0.050110242533573865</v>
      </c>
      <c r="F41" s="13" t="s">
        <v>32</v>
      </c>
    </row>
    <row r="42" spans="1:7" ht="21">
      <c r="A42" s="32" t="s">
        <v>14</v>
      </c>
      <c r="B42" s="34">
        <f>SUM(B35:B41)</f>
        <v>24</v>
      </c>
      <c r="C42" s="66">
        <f>SUM(C35:C41)</f>
        <v>19.35483870967742</v>
      </c>
      <c r="D42" s="35">
        <f>SUM(D35:D41)</f>
        <v>2769500</v>
      </c>
      <c r="E42" s="71">
        <f>D42*100/D43</f>
        <v>3.384885773091044</v>
      </c>
      <c r="F42" s="33"/>
      <c r="G42" s="68"/>
    </row>
    <row r="43" spans="1:6" ht="27" customHeight="1">
      <c r="A43" s="36" t="s">
        <v>13</v>
      </c>
      <c r="B43" s="37">
        <v>123</v>
      </c>
      <c r="C43" s="37">
        <v>100</v>
      </c>
      <c r="D43" s="38">
        <f>D16+D20+D23+D27+D32+D42</f>
        <v>81819600</v>
      </c>
      <c r="E43" s="79">
        <f>E42+E32+E27+E23+E20+E16</f>
        <v>99.99657627267794</v>
      </c>
      <c r="F43" s="39"/>
    </row>
    <row r="44" spans="1:6" ht="25.5" customHeight="1">
      <c r="A44" s="7"/>
      <c r="B44" s="5"/>
      <c r="C44" s="5"/>
      <c r="D44" s="5"/>
      <c r="E44" s="5"/>
      <c r="F44" s="5"/>
    </row>
    <row r="45" spans="1:6" ht="21">
      <c r="A45" s="5"/>
      <c r="B45" s="5"/>
      <c r="C45" s="40"/>
      <c r="D45" s="5"/>
      <c r="E45" s="6"/>
      <c r="F45" s="5"/>
    </row>
    <row r="46" spans="1:6" ht="27" customHeight="1">
      <c r="A46" s="5"/>
      <c r="B46" s="5"/>
      <c r="C46" s="5"/>
      <c r="D46" s="5"/>
      <c r="E46" s="5"/>
      <c r="F46" s="5"/>
    </row>
    <row r="47" spans="1:6" ht="21">
      <c r="A47" s="5"/>
      <c r="B47" s="5"/>
      <c r="C47" s="5"/>
      <c r="D47" s="5"/>
      <c r="E47" s="5"/>
      <c r="F47" s="5"/>
    </row>
    <row r="49" ht="21">
      <c r="J49" s="1" t="s">
        <v>17</v>
      </c>
    </row>
    <row r="67" spans="1:7" s="5" customFormat="1" ht="23.25">
      <c r="A67" s="1"/>
      <c r="B67" s="1"/>
      <c r="C67" s="1"/>
      <c r="D67" s="1"/>
      <c r="E67" s="1"/>
      <c r="F67" s="1"/>
      <c r="G67" s="25"/>
    </row>
    <row r="68" spans="1:6" s="5" customFormat="1" ht="21">
      <c r="A68" s="1"/>
      <c r="B68" s="1"/>
      <c r="C68" s="1"/>
      <c r="D68" s="1"/>
      <c r="E68" s="1"/>
      <c r="F68" s="1"/>
    </row>
    <row r="69" spans="1:6" s="5" customFormat="1" ht="21">
      <c r="A69" s="1"/>
      <c r="B69" s="1"/>
      <c r="C69" s="1"/>
      <c r="D69" s="1"/>
      <c r="E69" s="1"/>
      <c r="F69" s="1"/>
    </row>
    <row r="70" spans="1:6" s="5" customFormat="1" ht="21">
      <c r="A70" s="1"/>
      <c r="B70" s="1"/>
      <c r="C70" s="1"/>
      <c r="D70" s="1"/>
      <c r="E70" s="1"/>
      <c r="F70" s="1"/>
    </row>
  </sheetData>
  <sheetProtection/>
  <mergeCells count="4">
    <mergeCell ref="A1:F1"/>
    <mergeCell ref="A2:F2"/>
    <mergeCell ref="A3:F3"/>
    <mergeCell ref="A4:F4"/>
  </mergeCells>
  <printOptions/>
  <pageMargins left="0.7874015748031497" right="0" top="0.15748031496062992" bottom="0.3937007874015748" header="0.15748031496062992" footer="0.31496062992125984"/>
  <pageSetup firstPageNumber="4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Win8.1</cp:lastModifiedBy>
  <cp:lastPrinted>2018-10-22T02:07:01Z</cp:lastPrinted>
  <dcterms:created xsi:type="dcterms:W3CDTF">2006-12-06T19:31:53Z</dcterms:created>
  <dcterms:modified xsi:type="dcterms:W3CDTF">2018-10-31T02:47:24Z</dcterms:modified>
  <cp:category/>
  <cp:version/>
  <cp:contentType/>
  <cp:contentStatus/>
</cp:coreProperties>
</file>